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32960" windowHeight="20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0" i="1" l="1"/>
  <c r="T10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77" i="1"/>
  <c r="S59" i="1"/>
  <c r="S60" i="1"/>
  <c r="S61" i="1"/>
  <c r="S62" i="1"/>
  <c r="S63" i="1"/>
  <c r="S64" i="1"/>
  <c r="S65" i="1"/>
  <c r="S66" i="1"/>
  <c r="S67" i="1"/>
  <c r="S6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59" i="1"/>
  <c r="V3" i="1"/>
  <c r="W3" i="1"/>
  <c r="U4" i="1"/>
  <c r="V4" i="1"/>
  <c r="W4" i="1"/>
  <c r="U5" i="1"/>
  <c r="V5" i="1"/>
  <c r="W5" i="1"/>
  <c r="U6" i="1"/>
  <c r="V6" i="1"/>
  <c r="W6" i="1"/>
  <c r="U7" i="1"/>
  <c r="V7" i="1"/>
  <c r="W7" i="1"/>
  <c r="U8" i="1"/>
  <c r="V8" i="1"/>
  <c r="W8" i="1"/>
  <c r="U10" i="1"/>
  <c r="V10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T57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38" i="1"/>
  <c r="T38" i="1"/>
  <c r="R39" i="1"/>
  <c r="T39" i="1"/>
  <c r="R40" i="1"/>
  <c r="T40" i="1"/>
  <c r="R41" i="1"/>
  <c r="T41" i="1"/>
  <c r="R42" i="1"/>
  <c r="T42" i="1"/>
  <c r="R43" i="1"/>
  <c r="T43" i="1"/>
  <c r="R44" i="1"/>
  <c r="T44" i="1"/>
  <c r="R45" i="1"/>
  <c r="T45" i="1"/>
  <c r="R46" i="1"/>
  <c r="T46" i="1"/>
  <c r="R47" i="1"/>
  <c r="T47" i="1"/>
  <c r="R48" i="1"/>
  <c r="T48" i="1"/>
  <c r="R49" i="1"/>
  <c r="T49" i="1"/>
  <c r="R50" i="1"/>
  <c r="T50" i="1"/>
  <c r="R51" i="1"/>
  <c r="T51" i="1"/>
  <c r="R52" i="1"/>
  <c r="T52" i="1"/>
  <c r="R53" i="1"/>
  <c r="T53" i="1"/>
  <c r="R54" i="1"/>
  <c r="T54" i="1"/>
  <c r="R55" i="1"/>
  <c r="T55" i="1"/>
  <c r="R56" i="1"/>
  <c r="T56" i="1"/>
  <c r="T12" i="1"/>
  <c r="S3" i="1"/>
  <c r="T3" i="1"/>
  <c r="R4" i="1"/>
  <c r="S4" i="1"/>
  <c r="T4" i="1"/>
  <c r="R5" i="1"/>
  <c r="S5" i="1"/>
  <c r="T5" i="1"/>
  <c r="R6" i="1"/>
  <c r="S6" i="1"/>
  <c r="T6" i="1"/>
  <c r="R7" i="1"/>
  <c r="S7" i="1"/>
  <c r="T7" i="1"/>
  <c r="R8" i="1"/>
  <c r="S8" i="1"/>
  <c r="T8" i="1"/>
  <c r="R10" i="1"/>
  <c r="S10" i="1"/>
  <c r="S77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78" i="1"/>
  <c r="S69" i="1"/>
  <c r="S70" i="1"/>
  <c r="S71" i="1"/>
  <c r="S72" i="1"/>
  <c r="S73" i="1"/>
  <c r="S74" i="1"/>
  <c r="S75" i="1"/>
  <c r="S76" i="1"/>
  <c r="S58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12" i="1"/>
  <c r="A8" i="1"/>
  <c r="A9" i="1"/>
  <c r="B9" i="1"/>
  <c r="D9" i="1"/>
  <c r="A10" i="1"/>
  <c r="B10" i="1"/>
  <c r="D10" i="1"/>
  <c r="A11" i="1"/>
  <c r="B11" i="1"/>
  <c r="D11" i="1"/>
  <c r="A12" i="1"/>
  <c r="B12" i="1"/>
  <c r="D12" i="1"/>
  <c r="A13" i="1"/>
  <c r="B13" i="1"/>
  <c r="D13" i="1"/>
  <c r="A14" i="1"/>
  <c r="B14" i="1"/>
  <c r="D14" i="1"/>
  <c r="A15" i="1"/>
  <c r="B15" i="1"/>
  <c r="D15" i="1"/>
  <c r="A16" i="1"/>
  <c r="B16" i="1"/>
  <c r="D16" i="1"/>
  <c r="A17" i="1"/>
  <c r="B17" i="1"/>
  <c r="D17" i="1"/>
  <c r="A18" i="1"/>
  <c r="B18" i="1"/>
  <c r="D18" i="1"/>
  <c r="A19" i="1"/>
  <c r="B19" i="1"/>
  <c r="D19" i="1"/>
  <c r="A20" i="1"/>
  <c r="B20" i="1"/>
  <c r="D20" i="1"/>
  <c r="A21" i="1"/>
  <c r="B21" i="1"/>
  <c r="D21" i="1"/>
  <c r="A22" i="1"/>
  <c r="B22" i="1"/>
  <c r="D22" i="1"/>
  <c r="A23" i="1"/>
  <c r="B23" i="1"/>
  <c r="D23" i="1"/>
  <c r="A24" i="1"/>
  <c r="B24" i="1"/>
  <c r="D24" i="1"/>
  <c r="A25" i="1"/>
  <c r="B25" i="1"/>
  <c r="D25" i="1"/>
  <c r="A26" i="1"/>
  <c r="B26" i="1"/>
  <c r="D26" i="1"/>
  <c r="A27" i="1"/>
  <c r="B27" i="1"/>
  <c r="D27" i="1"/>
  <c r="A28" i="1"/>
  <c r="B28" i="1"/>
  <c r="D28" i="1"/>
  <c r="A29" i="1"/>
  <c r="B29" i="1"/>
  <c r="D29" i="1"/>
  <c r="A30" i="1"/>
  <c r="B30" i="1"/>
  <c r="D30" i="1"/>
  <c r="A31" i="1"/>
  <c r="B31" i="1"/>
  <c r="D31" i="1"/>
  <c r="A32" i="1"/>
  <c r="B32" i="1"/>
  <c r="D32" i="1"/>
  <c r="A33" i="1"/>
  <c r="B33" i="1"/>
  <c r="D33" i="1"/>
  <c r="A34" i="1"/>
  <c r="B34" i="1"/>
  <c r="D34" i="1"/>
  <c r="A35" i="1"/>
  <c r="B35" i="1"/>
  <c r="D35" i="1"/>
  <c r="A36" i="1"/>
  <c r="B36" i="1"/>
  <c r="D36" i="1"/>
  <c r="A37" i="1"/>
  <c r="B37" i="1"/>
  <c r="D37" i="1"/>
  <c r="A38" i="1"/>
  <c r="B38" i="1"/>
  <c r="D38" i="1"/>
  <c r="A39" i="1"/>
  <c r="B39" i="1"/>
  <c r="D39" i="1"/>
  <c r="A40" i="1"/>
  <c r="B40" i="1"/>
  <c r="D40" i="1"/>
  <c r="A41" i="1"/>
  <c r="B41" i="1"/>
  <c r="D41" i="1"/>
  <c r="A42" i="1"/>
  <c r="B42" i="1"/>
  <c r="D42" i="1"/>
  <c r="A43" i="1"/>
  <c r="B43" i="1"/>
  <c r="D43" i="1"/>
  <c r="A44" i="1"/>
  <c r="B44" i="1"/>
  <c r="D44" i="1"/>
  <c r="A45" i="1"/>
  <c r="B45" i="1"/>
  <c r="D45" i="1"/>
  <c r="A46" i="1"/>
  <c r="B46" i="1"/>
  <c r="D46" i="1"/>
  <c r="A47" i="1"/>
  <c r="B47" i="1"/>
  <c r="D47" i="1"/>
  <c r="A48" i="1"/>
  <c r="B48" i="1"/>
  <c r="D48" i="1"/>
  <c r="A49" i="1"/>
  <c r="B49" i="1"/>
  <c r="D49" i="1"/>
  <c r="A50" i="1"/>
  <c r="B50" i="1"/>
  <c r="D50" i="1"/>
  <c r="A51" i="1"/>
  <c r="B51" i="1"/>
  <c r="D51" i="1"/>
  <c r="A52" i="1"/>
  <c r="B52" i="1"/>
  <c r="D52" i="1"/>
  <c r="A53" i="1"/>
  <c r="B53" i="1"/>
  <c r="D53" i="1"/>
  <c r="A54" i="1"/>
  <c r="B54" i="1"/>
  <c r="D54" i="1"/>
  <c r="A55" i="1"/>
  <c r="B55" i="1"/>
  <c r="D55" i="1"/>
  <c r="A56" i="1"/>
  <c r="B56" i="1"/>
  <c r="D56" i="1"/>
  <c r="A57" i="1"/>
  <c r="B57" i="1"/>
  <c r="D57" i="1"/>
  <c r="A58" i="1"/>
  <c r="B58" i="1"/>
  <c r="D58" i="1"/>
  <c r="A59" i="1"/>
  <c r="B59" i="1"/>
  <c r="D59" i="1"/>
  <c r="A60" i="1"/>
  <c r="B60" i="1"/>
  <c r="D60" i="1"/>
  <c r="A61" i="1"/>
  <c r="B61" i="1"/>
  <c r="D61" i="1"/>
  <c r="A62" i="1"/>
  <c r="B62" i="1"/>
  <c r="D62" i="1"/>
  <c r="A63" i="1"/>
  <c r="B63" i="1"/>
  <c r="D63" i="1"/>
  <c r="A64" i="1"/>
  <c r="B64" i="1"/>
  <c r="D64" i="1"/>
  <c r="A65" i="1"/>
  <c r="B65" i="1"/>
  <c r="D65" i="1"/>
  <c r="A66" i="1"/>
  <c r="B66" i="1"/>
  <c r="D66" i="1"/>
  <c r="A67" i="1"/>
  <c r="B67" i="1"/>
  <c r="D67" i="1"/>
  <c r="A68" i="1"/>
  <c r="B68" i="1"/>
  <c r="D68" i="1"/>
  <c r="A69" i="1"/>
  <c r="B69" i="1"/>
  <c r="D69" i="1"/>
  <c r="A70" i="1"/>
  <c r="B70" i="1"/>
  <c r="D70" i="1"/>
  <c r="A71" i="1"/>
  <c r="B71" i="1"/>
  <c r="D71" i="1"/>
  <c r="A72" i="1"/>
  <c r="B72" i="1"/>
  <c r="D72" i="1"/>
  <c r="A73" i="1"/>
  <c r="B73" i="1"/>
  <c r="D73" i="1"/>
  <c r="A74" i="1"/>
  <c r="B74" i="1"/>
  <c r="D74" i="1"/>
  <c r="A75" i="1"/>
  <c r="B75" i="1"/>
  <c r="D75" i="1"/>
  <c r="A76" i="1"/>
  <c r="B76" i="1"/>
  <c r="D76" i="1"/>
  <c r="A77" i="1"/>
  <c r="B77" i="1"/>
  <c r="D77" i="1"/>
  <c r="A78" i="1"/>
  <c r="B78" i="1"/>
  <c r="D78" i="1"/>
  <c r="A79" i="1"/>
  <c r="B79" i="1"/>
  <c r="D79" i="1"/>
  <c r="A80" i="1"/>
  <c r="B80" i="1"/>
  <c r="D80" i="1"/>
  <c r="A81" i="1"/>
  <c r="B81" i="1"/>
  <c r="D81" i="1"/>
  <c r="A82" i="1"/>
  <c r="B82" i="1"/>
  <c r="D82" i="1"/>
  <c r="A83" i="1"/>
  <c r="B83" i="1"/>
  <c r="D83" i="1"/>
  <c r="A84" i="1"/>
  <c r="B84" i="1"/>
  <c r="D84" i="1"/>
  <c r="A85" i="1"/>
  <c r="B85" i="1"/>
  <c r="D85" i="1"/>
  <c r="A86" i="1"/>
  <c r="B86" i="1"/>
  <c r="D86" i="1"/>
  <c r="A87" i="1"/>
  <c r="B87" i="1"/>
  <c r="D87" i="1"/>
  <c r="A88" i="1"/>
  <c r="B88" i="1"/>
  <c r="D88" i="1"/>
  <c r="A89" i="1"/>
  <c r="B89" i="1"/>
  <c r="D89" i="1"/>
  <c r="A90" i="1"/>
  <c r="B90" i="1"/>
  <c r="D90" i="1"/>
  <c r="A91" i="1"/>
  <c r="B91" i="1"/>
  <c r="D91" i="1"/>
  <c r="A92" i="1"/>
  <c r="B92" i="1"/>
  <c r="D92" i="1"/>
  <c r="A93" i="1"/>
  <c r="B93" i="1"/>
  <c r="D93" i="1"/>
  <c r="A94" i="1"/>
  <c r="B94" i="1"/>
  <c r="D94" i="1"/>
  <c r="A95" i="1"/>
  <c r="B95" i="1"/>
  <c r="D95" i="1"/>
  <c r="A96" i="1"/>
  <c r="B96" i="1"/>
  <c r="D96" i="1"/>
  <c r="A97" i="1"/>
  <c r="B97" i="1"/>
  <c r="D97" i="1"/>
  <c r="A98" i="1"/>
  <c r="B98" i="1"/>
  <c r="D98" i="1"/>
  <c r="A99" i="1"/>
  <c r="B99" i="1"/>
  <c r="D99" i="1"/>
  <c r="A100" i="1"/>
  <c r="B100" i="1"/>
  <c r="D100" i="1"/>
  <c r="A101" i="1"/>
  <c r="B101" i="1"/>
  <c r="D101" i="1"/>
  <c r="A102" i="1"/>
  <c r="B102" i="1"/>
  <c r="D102" i="1"/>
  <c r="A103" i="1"/>
  <c r="B103" i="1"/>
  <c r="D103" i="1"/>
  <c r="A104" i="1"/>
  <c r="B104" i="1"/>
  <c r="D104" i="1"/>
  <c r="A105" i="1"/>
  <c r="B105" i="1"/>
  <c r="D105" i="1"/>
  <c r="A106" i="1"/>
  <c r="B106" i="1"/>
  <c r="D106" i="1"/>
  <c r="A107" i="1"/>
  <c r="B107" i="1"/>
  <c r="D107" i="1"/>
  <c r="A108" i="1"/>
  <c r="B108" i="1"/>
  <c r="D108" i="1"/>
  <c r="C8" i="1"/>
  <c r="B8" i="1"/>
  <c r="D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78" i="1"/>
</calcChain>
</file>

<file path=xl/comments1.xml><?xml version="1.0" encoding="utf-8"?>
<comments xmlns="http://schemas.openxmlformats.org/spreadsheetml/2006/main">
  <authors>
    <author>Sebastian Kuhn</author>
  </authors>
  <commentList>
    <comment ref="R3" authorId="0">
      <text>
        <r>
          <rPr>
            <sz val="9"/>
            <color indexed="81"/>
            <rFont val="Calibri"/>
            <family val="2"/>
          </rPr>
          <t>Pick as starting value
√(E/E0) where E/E0 is the point where red and blue curve cross on graph</t>
        </r>
      </text>
    </comment>
    <comment ref="U3" authorId="0">
      <text>
        <r>
          <rPr>
            <sz val="11"/>
            <color indexed="81"/>
            <rFont val="Calibri"/>
          </rPr>
          <t>Pick as starting value√(E/E0) where blue and green curve cross on graph</t>
        </r>
      </text>
    </comment>
    <comment ref="R10" authorId="0">
      <text>
        <r>
          <rPr>
            <sz val="10"/>
            <color indexed="81"/>
            <rFont val="Calibri"/>
          </rPr>
          <t>Numerical Solution of transcendental equation for k, kappa</t>
        </r>
      </text>
    </comment>
    <comment ref="U10" authorId="0">
      <text>
        <r>
          <rPr>
            <sz val="10"/>
            <color indexed="81"/>
            <rFont val="Calibri"/>
          </rPr>
          <t>Numerical Solution of transcendental equation for k, kappa</t>
        </r>
      </text>
    </comment>
  </commentList>
</comments>
</file>

<file path=xl/sharedStrings.xml><?xml version="1.0" encoding="utf-8"?>
<sst xmlns="http://schemas.openxmlformats.org/spreadsheetml/2006/main" count="26" uniqueCount="21">
  <si>
    <t>1 parameter:</t>
  </si>
  <si>
    <t>V0/E0</t>
  </si>
  <si>
    <t>E/E0</t>
  </si>
  <si>
    <t>k/k0</t>
  </si>
  <si>
    <t>kappa/k0</t>
  </si>
  <si>
    <t>k/k0*tan kL/2</t>
  </si>
  <si>
    <t xml:space="preserve"> (-k/k0)*cot kL/2</t>
  </si>
  <si>
    <t>x/L</t>
  </si>
  <si>
    <t>k/ko</t>
  </si>
  <si>
    <t>kappa/ko</t>
  </si>
  <si>
    <t>psi(x)</t>
  </si>
  <si>
    <t>Estimate k/k0</t>
  </si>
  <si>
    <t>Value1</t>
  </si>
  <si>
    <t>deriv1</t>
  </si>
  <si>
    <t>Value2</t>
  </si>
  <si>
    <t>deriv2</t>
  </si>
  <si>
    <t>psi2(x)</t>
  </si>
  <si>
    <t>Quantum Mechanical Particle in a "box"</t>
  </si>
  <si>
    <t>Assumptions: 1D particle, V(x) = V0 (x &lt; 0, x &gt; L), V(x) = 0 else. E0 = "Fermi Energy" = hbar^2(2mL^2). k0 = "Fermi-wave vector" = 1/L. User must input numbers in yellow shaded boxes.</t>
  </si>
  <si>
    <t>Copyright: Sebastian E. Kuhn, October 2011</t>
  </si>
  <si>
    <t>Note: ∞ box E1/E0 = pi^2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</si>
</sst>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6600"/>
      <name val="Calibri"/>
      <scheme val="minor"/>
    </font>
    <font>
      <sz val="12"/>
      <color rgb="FFFF6600"/>
      <name val="Calibri"/>
      <scheme val="minor"/>
    </font>
    <font>
      <sz val="10"/>
      <color indexed="81"/>
      <name val="Calibri"/>
    </font>
    <font>
      <sz val="11"/>
      <color indexed="81"/>
      <name val="Calibri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9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E8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4" xfId="0" applyBorder="1"/>
    <xf numFmtId="0" fontId="3" fillId="3" borderId="0" xfId="0" applyFont="1" applyFill="1" applyAlignment="1">
      <alignment horizontal="center"/>
    </xf>
    <xf numFmtId="0" fontId="0" fillId="3" borderId="8" xfId="0" applyFill="1" applyBorder="1"/>
    <xf numFmtId="0" fontId="0" fillId="3" borderId="2" xfId="0" applyFill="1" applyBorder="1"/>
    <xf numFmtId="165" fontId="0" fillId="3" borderId="2" xfId="0" applyNumberFormat="1" applyFill="1" applyBorder="1"/>
    <xf numFmtId="165" fontId="0" fillId="3" borderId="5" xfId="0" applyNumberFormat="1" applyFill="1" applyBorder="1"/>
    <xf numFmtId="0" fontId="3" fillId="4" borderId="0" xfId="0" applyFont="1" applyFill="1" applyAlignment="1">
      <alignment horizontal="center"/>
    </xf>
    <xf numFmtId="0" fontId="0" fillId="4" borderId="7" xfId="0" applyFill="1" applyBorder="1"/>
    <xf numFmtId="165" fontId="0" fillId="4" borderId="0" xfId="0" applyNumberFormat="1" applyFill="1" applyBorder="1"/>
    <xf numFmtId="165" fontId="0" fillId="4" borderId="4" xfId="0" applyNumberFormat="1" applyFill="1" applyBorder="1"/>
    <xf numFmtId="0" fontId="3" fillId="5" borderId="0" xfId="0" applyFont="1" applyFill="1" applyAlignment="1">
      <alignment horizontal="center"/>
    </xf>
    <xf numFmtId="0" fontId="0" fillId="5" borderId="6" xfId="0" applyFill="1" applyBorder="1"/>
    <xf numFmtId="164" fontId="0" fillId="5" borderId="1" xfId="0" applyNumberFormat="1" applyFill="1" applyBorder="1"/>
    <xf numFmtId="164" fontId="0" fillId="5" borderId="3" xfId="0" applyNumberFormat="1" applyFill="1" applyBorder="1"/>
    <xf numFmtId="0" fontId="4" fillId="6" borderId="0" xfId="0" applyFont="1" applyFill="1" applyAlignment="1">
      <alignment horizontal="center"/>
    </xf>
    <xf numFmtId="0" fontId="5" fillId="6" borderId="5" xfId="0" applyFont="1" applyFill="1" applyBorder="1"/>
    <xf numFmtId="164" fontId="5" fillId="6" borderId="0" xfId="0" applyNumberFormat="1" applyFont="1" applyFill="1"/>
    <xf numFmtId="0" fontId="8" fillId="0" borderId="0" xfId="0" applyFont="1"/>
    <xf numFmtId="0" fontId="9" fillId="0" borderId="0" xfId="0" applyFont="1"/>
    <xf numFmtId="166" fontId="3" fillId="0" borderId="0" xfId="0" applyNumberFormat="1" applyFont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/>
    <xf numFmtId="166" fontId="5" fillId="2" borderId="10" xfId="0" applyNumberFormat="1" applyFon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2050352258599"/>
          <c:y val="0.0191176470588235"/>
          <c:w val="0.872201719850808"/>
          <c:h val="0.9291176470588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kappa/k0</c:v>
                </c:pt>
              </c:strCache>
            </c:strRef>
          </c:tx>
          <c:marker>
            <c:symbol val="none"/>
          </c:marker>
          <c:xVal>
            <c:numRef>
              <c:f>Sheet1!$A$8:$A$108</c:f>
              <c:numCache>
                <c:formatCode>0.000</c:formatCode>
                <c:ptCount val="101"/>
                <c:pt idx="0">
                  <c:v>0.0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1.8</c:v>
                </c:pt>
                <c:pt idx="13">
                  <c:v>1.949999999999999</c:v>
                </c:pt>
                <c:pt idx="14">
                  <c:v>2.1</c:v>
                </c:pt>
                <c:pt idx="15">
                  <c:v>2.25</c:v>
                </c:pt>
                <c:pt idx="16">
                  <c:v>2.399999999999999</c:v>
                </c:pt>
                <c:pt idx="17">
                  <c:v>2.549999999999999</c:v>
                </c:pt>
                <c:pt idx="18">
                  <c:v>2.699999999999999</c:v>
                </c:pt>
                <c:pt idx="19">
                  <c:v>2.849999999999999</c:v>
                </c:pt>
                <c:pt idx="20">
                  <c:v>2.999999999999999</c:v>
                </c:pt>
                <c:pt idx="21">
                  <c:v>3.15</c:v>
                </c:pt>
                <c:pt idx="22">
                  <c:v>3.299999999999999</c:v>
                </c:pt>
                <c:pt idx="23">
                  <c:v>3.449999999999999</c:v>
                </c:pt>
                <c:pt idx="24">
                  <c:v>3.599999999999999</c:v>
                </c:pt>
                <c:pt idx="25">
                  <c:v>3.749999999999999</c:v>
                </c:pt>
                <c:pt idx="26">
                  <c:v>3.899999999999999</c:v>
                </c:pt>
                <c:pt idx="27">
                  <c:v>4.049999999999999</c:v>
                </c:pt>
                <c:pt idx="28">
                  <c:v>4.199999999999999</c:v>
                </c:pt>
                <c:pt idx="29">
                  <c:v>4.35</c:v>
                </c:pt>
                <c:pt idx="30">
                  <c:v>4.5</c:v>
                </c:pt>
                <c:pt idx="31">
                  <c:v>4.65</c:v>
                </c:pt>
                <c:pt idx="32">
                  <c:v>4.800000000000001</c:v>
                </c:pt>
                <c:pt idx="33">
                  <c:v>4.950000000000001</c:v>
                </c:pt>
                <c:pt idx="34">
                  <c:v>5.100000000000001</c:v>
                </c:pt>
                <c:pt idx="35">
                  <c:v>5.250000000000002</c:v>
                </c:pt>
                <c:pt idx="36">
                  <c:v>5.400000000000002</c:v>
                </c:pt>
                <c:pt idx="37">
                  <c:v>5.550000000000002</c:v>
                </c:pt>
                <c:pt idx="38">
                  <c:v>5.700000000000003</c:v>
                </c:pt>
                <c:pt idx="39">
                  <c:v>5.850000000000003</c:v>
                </c:pt>
                <c:pt idx="40">
                  <c:v>6.000000000000004</c:v>
                </c:pt>
                <c:pt idx="41">
                  <c:v>6.150000000000004</c:v>
                </c:pt>
                <c:pt idx="42">
                  <c:v>6.300000000000004</c:v>
                </c:pt>
                <c:pt idx="43">
                  <c:v>6.450000000000004</c:v>
                </c:pt>
                <c:pt idx="44">
                  <c:v>6.600000000000005</c:v>
                </c:pt>
                <c:pt idx="45">
                  <c:v>6.750000000000005</c:v>
                </c:pt>
                <c:pt idx="46">
                  <c:v>6.900000000000005</c:v>
                </c:pt>
                <c:pt idx="47">
                  <c:v>7.050000000000006</c:v>
                </c:pt>
                <c:pt idx="48">
                  <c:v>7.200000000000006</c:v>
                </c:pt>
                <c:pt idx="49">
                  <c:v>7.350000000000007</c:v>
                </c:pt>
                <c:pt idx="50">
                  <c:v>7.500000000000007</c:v>
                </c:pt>
                <c:pt idx="51">
                  <c:v>7.650000000000007</c:v>
                </c:pt>
                <c:pt idx="52">
                  <c:v>7.800000000000008</c:v>
                </c:pt>
                <c:pt idx="53">
                  <c:v>7.950000000000008</c:v>
                </c:pt>
                <c:pt idx="54">
                  <c:v>8.100000000000008</c:v>
                </c:pt>
                <c:pt idx="55">
                  <c:v>8.250000000000008</c:v>
                </c:pt>
                <c:pt idx="56">
                  <c:v>8.40000000000001</c:v>
                </c:pt>
                <c:pt idx="57">
                  <c:v>8.55000000000001</c:v>
                </c:pt>
                <c:pt idx="58">
                  <c:v>8.70000000000001</c:v>
                </c:pt>
                <c:pt idx="59">
                  <c:v>8.85000000000001</c:v>
                </c:pt>
                <c:pt idx="60">
                  <c:v>9.00000000000001</c:v>
                </c:pt>
                <c:pt idx="61">
                  <c:v>9.15000000000001</c:v>
                </c:pt>
                <c:pt idx="62">
                  <c:v>9.30000000000001</c:v>
                </c:pt>
                <c:pt idx="63">
                  <c:v>9.45000000000001</c:v>
                </c:pt>
                <c:pt idx="64">
                  <c:v>9.600000000000011</c:v>
                </c:pt>
                <c:pt idx="65">
                  <c:v>9.750000000000012</c:v>
                </c:pt>
                <c:pt idx="66">
                  <c:v>9.900000000000012</c:v>
                </c:pt>
                <c:pt idx="67">
                  <c:v>10.05000000000001</c:v>
                </c:pt>
                <c:pt idx="68">
                  <c:v>10.20000000000001</c:v>
                </c:pt>
                <c:pt idx="69">
                  <c:v>10.35000000000001</c:v>
                </c:pt>
                <c:pt idx="70">
                  <c:v>10.50000000000001</c:v>
                </c:pt>
                <c:pt idx="71">
                  <c:v>10.65000000000001</c:v>
                </c:pt>
                <c:pt idx="72">
                  <c:v>10.80000000000001</c:v>
                </c:pt>
                <c:pt idx="73">
                  <c:v>10.95000000000002</c:v>
                </c:pt>
                <c:pt idx="74">
                  <c:v>11.10000000000002</c:v>
                </c:pt>
                <c:pt idx="75">
                  <c:v>11.25000000000002</c:v>
                </c:pt>
                <c:pt idx="76">
                  <c:v>11.40000000000002</c:v>
                </c:pt>
                <c:pt idx="77">
                  <c:v>11.55000000000002</c:v>
                </c:pt>
                <c:pt idx="78">
                  <c:v>11.70000000000002</c:v>
                </c:pt>
                <c:pt idx="79">
                  <c:v>11.85000000000002</c:v>
                </c:pt>
                <c:pt idx="80">
                  <c:v>12.00000000000002</c:v>
                </c:pt>
                <c:pt idx="81">
                  <c:v>12.15000000000002</c:v>
                </c:pt>
                <c:pt idx="82">
                  <c:v>12.30000000000002</c:v>
                </c:pt>
                <c:pt idx="83">
                  <c:v>12.45000000000002</c:v>
                </c:pt>
                <c:pt idx="84">
                  <c:v>12.60000000000002</c:v>
                </c:pt>
                <c:pt idx="85">
                  <c:v>12.75000000000002</c:v>
                </c:pt>
                <c:pt idx="86">
                  <c:v>12.90000000000002</c:v>
                </c:pt>
                <c:pt idx="87">
                  <c:v>13.05000000000002</c:v>
                </c:pt>
                <c:pt idx="88">
                  <c:v>13.20000000000002</c:v>
                </c:pt>
                <c:pt idx="89">
                  <c:v>13.35000000000002</c:v>
                </c:pt>
                <c:pt idx="90">
                  <c:v>13.50000000000002</c:v>
                </c:pt>
                <c:pt idx="91">
                  <c:v>13.65000000000002</c:v>
                </c:pt>
                <c:pt idx="92">
                  <c:v>13.80000000000002</c:v>
                </c:pt>
                <c:pt idx="93">
                  <c:v>13.95000000000002</c:v>
                </c:pt>
                <c:pt idx="94">
                  <c:v>14.10000000000002</c:v>
                </c:pt>
                <c:pt idx="95">
                  <c:v>14.25000000000002</c:v>
                </c:pt>
                <c:pt idx="96">
                  <c:v>14.40000000000002</c:v>
                </c:pt>
                <c:pt idx="97">
                  <c:v>14.55000000000002</c:v>
                </c:pt>
                <c:pt idx="98">
                  <c:v>14.70000000000002</c:v>
                </c:pt>
                <c:pt idx="99">
                  <c:v>14.85000000000002</c:v>
                </c:pt>
                <c:pt idx="100">
                  <c:v>15.00000000000002</c:v>
                </c:pt>
              </c:numCache>
            </c:numRef>
          </c:xVal>
          <c:yVal>
            <c:numRef>
              <c:f>Sheet1!$C$8:$C$108</c:f>
              <c:numCache>
                <c:formatCode>0.000</c:formatCode>
                <c:ptCount val="101"/>
                <c:pt idx="0">
                  <c:v>3.872983346207417</c:v>
                </c:pt>
                <c:pt idx="1">
                  <c:v>3.853569773599538</c:v>
                </c:pt>
                <c:pt idx="2">
                  <c:v>3.834057902536163</c:v>
                </c:pt>
                <c:pt idx="3">
                  <c:v>3.81444622455213</c:v>
                </c:pt>
                <c:pt idx="4">
                  <c:v>3.794733192202055</c:v>
                </c:pt>
                <c:pt idx="5">
                  <c:v>3.774917217635374</c:v>
                </c:pt>
                <c:pt idx="6">
                  <c:v>3.754996671103717</c:v>
                </c:pt>
                <c:pt idx="7">
                  <c:v>3.734969879396619</c:v>
                </c:pt>
                <c:pt idx="8">
                  <c:v>3.714835124201342</c:v>
                </c:pt>
                <c:pt idx="9">
                  <c:v>3.694590640382233</c:v>
                </c:pt>
                <c:pt idx="10">
                  <c:v>3.674234614174767</c:v>
                </c:pt>
                <c:pt idx="11">
                  <c:v>3.653765181289022</c:v>
                </c:pt>
                <c:pt idx="12">
                  <c:v>3.63318042491699</c:v>
                </c:pt>
                <c:pt idx="13">
                  <c:v>3.612478373637689</c:v>
                </c:pt>
                <c:pt idx="14">
                  <c:v>3.591656999213594</c:v>
                </c:pt>
                <c:pt idx="15">
                  <c:v>3.570714214271425</c:v>
                </c:pt>
                <c:pt idx="16">
                  <c:v>3.54964786985977</c:v>
                </c:pt>
                <c:pt idx="17">
                  <c:v>3.52845575287547</c:v>
                </c:pt>
                <c:pt idx="18">
                  <c:v>3.507135583350036</c:v>
                </c:pt>
                <c:pt idx="19">
                  <c:v>3.485685011586675</c:v>
                </c:pt>
                <c:pt idx="20">
                  <c:v>3.464101615137754</c:v>
                </c:pt>
                <c:pt idx="21">
                  <c:v>3.442382895611701</c:v>
                </c:pt>
                <c:pt idx="22">
                  <c:v>3.420526275297413</c:v>
                </c:pt>
                <c:pt idx="23">
                  <c:v>3.398529093593286</c:v>
                </c:pt>
                <c:pt idx="24">
                  <c:v>3.376388603226827</c:v>
                </c:pt>
                <c:pt idx="25">
                  <c:v>3.354101966249685</c:v>
                </c:pt>
                <c:pt idx="26">
                  <c:v>3.331666249791537</c:v>
                </c:pt>
                <c:pt idx="27">
                  <c:v>3.309078421554859</c:v>
                </c:pt>
                <c:pt idx="28">
                  <c:v>3.286335345030996</c:v>
                </c:pt>
                <c:pt idx="29">
                  <c:v>3.263433774416144</c:v>
                </c:pt>
                <c:pt idx="30">
                  <c:v>3.24037034920393</c:v>
                </c:pt>
                <c:pt idx="31">
                  <c:v>3.217141588429082</c:v>
                </c:pt>
                <c:pt idx="32">
                  <c:v>3.193743884534262</c:v>
                </c:pt>
                <c:pt idx="33">
                  <c:v>3.170173496829471</c:v>
                </c:pt>
                <c:pt idx="34">
                  <c:v>3.146426544510454</c:v>
                </c:pt>
                <c:pt idx="35">
                  <c:v>3.122498999199199</c:v>
                </c:pt>
                <c:pt idx="36">
                  <c:v>3.098386676965933</c:v>
                </c:pt>
                <c:pt idx="37">
                  <c:v>3.074085229787879</c:v>
                </c:pt>
                <c:pt idx="38">
                  <c:v>3.049590136395381</c:v>
                </c:pt>
                <c:pt idx="39">
                  <c:v>3.024896692450834</c:v>
                </c:pt>
                <c:pt idx="40">
                  <c:v>3</c:v>
                </c:pt>
                <c:pt idx="41">
                  <c:v>2.974894956128703</c:v>
                </c:pt>
                <c:pt idx="42">
                  <c:v>2.949576240750524</c:v>
                </c:pt>
                <c:pt idx="43">
                  <c:v>2.924038303442688</c:v>
                </c:pt>
                <c:pt idx="44">
                  <c:v>2.898275349237887</c:v>
                </c:pt>
                <c:pt idx="45">
                  <c:v>2.872281323269013</c:v>
                </c:pt>
                <c:pt idx="46">
                  <c:v>2.84604989415154</c:v>
                </c:pt>
                <c:pt idx="47">
                  <c:v>2.819574435974336</c:v>
                </c:pt>
                <c:pt idx="48">
                  <c:v>2.792848008753787</c:v>
                </c:pt>
                <c:pt idx="49">
                  <c:v>2.765863337187865</c:v>
                </c:pt>
                <c:pt idx="50">
                  <c:v>2.738612787525829</c:v>
                </c:pt>
                <c:pt idx="51">
                  <c:v>2.711088342345191</c:v>
                </c:pt>
                <c:pt idx="52">
                  <c:v>2.683281572999746</c:v>
                </c:pt>
                <c:pt idx="53">
                  <c:v>2.655183609470349</c:v>
                </c:pt>
                <c:pt idx="54">
                  <c:v>2.626785107312738</c:v>
                </c:pt>
                <c:pt idx="55">
                  <c:v>2.598076211353314</c:v>
                </c:pt>
                <c:pt idx="56">
                  <c:v>2.569046515733024</c:v>
                </c:pt>
                <c:pt idx="57">
                  <c:v>2.539685019840057</c:v>
                </c:pt>
                <c:pt idx="58">
                  <c:v>2.509980079602224</c:v>
                </c:pt>
                <c:pt idx="59">
                  <c:v>2.479919353527447</c:v>
                </c:pt>
                <c:pt idx="60">
                  <c:v>2.449489742783176</c:v>
                </c:pt>
                <c:pt idx="61">
                  <c:v>2.418677324489562</c:v>
                </c:pt>
                <c:pt idx="62">
                  <c:v>2.387467277262662</c:v>
                </c:pt>
                <c:pt idx="63">
                  <c:v>2.355843797877947</c:v>
                </c:pt>
                <c:pt idx="64">
                  <c:v>2.323790007724447</c:v>
                </c:pt>
                <c:pt idx="65">
                  <c:v>2.291287847477917</c:v>
                </c:pt>
                <c:pt idx="66">
                  <c:v>2.25831795812724</c:v>
                </c:pt>
                <c:pt idx="67">
                  <c:v>2.224859546128696</c:v>
                </c:pt>
                <c:pt idx="68">
                  <c:v>2.190890230020661</c:v>
                </c:pt>
                <c:pt idx="69">
                  <c:v>2.156385865284779</c:v>
                </c:pt>
                <c:pt idx="70">
                  <c:v>2.12132034355964</c:v>
                </c:pt>
                <c:pt idx="71">
                  <c:v>2.085665361461417</c:v>
                </c:pt>
                <c:pt idx="72">
                  <c:v>2.049390153191916</c:v>
                </c:pt>
                <c:pt idx="73">
                  <c:v>2.012461179749807</c:v>
                </c:pt>
                <c:pt idx="74">
                  <c:v>1.974841765813146</c:v>
                </c:pt>
                <c:pt idx="75">
                  <c:v>1.936491673103704</c:v>
                </c:pt>
                <c:pt idx="76">
                  <c:v>1.897366596101023</c:v>
                </c:pt>
                <c:pt idx="77">
                  <c:v>1.857417562100666</c:v>
                </c:pt>
                <c:pt idx="78">
                  <c:v>1.81659021245849</c:v>
                </c:pt>
                <c:pt idx="79">
                  <c:v>1.77482393492988</c:v>
                </c:pt>
                <c:pt idx="80">
                  <c:v>1.732050807568872</c:v>
                </c:pt>
                <c:pt idx="81">
                  <c:v>1.688194301613408</c:v>
                </c:pt>
                <c:pt idx="82">
                  <c:v>1.643167672515493</c:v>
                </c:pt>
                <c:pt idx="83">
                  <c:v>1.596871942267125</c:v>
                </c:pt>
                <c:pt idx="84">
                  <c:v>1.549193338482961</c:v>
                </c:pt>
                <c:pt idx="85">
                  <c:v>1.499999999999994</c:v>
                </c:pt>
                <c:pt idx="86">
                  <c:v>1.449137674618937</c:v>
                </c:pt>
                <c:pt idx="87">
                  <c:v>1.396424004376887</c:v>
                </c:pt>
                <c:pt idx="88">
                  <c:v>1.341640786499866</c:v>
                </c:pt>
                <c:pt idx="89">
                  <c:v>1.284523257866505</c:v>
                </c:pt>
                <c:pt idx="90">
                  <c:v>1.22474487139158</c:v>
                </c:pt>
                <c:pt idx="91">
                  <c:v>1.161895003862216</c:v>
                </c:pt>
                <c:pt idx="92">
                  <c:v>1.095445115010322</c:v>
                </c:pt>
                <c:pt idx="93">
                  <c:v>1.024695076595949</c:v>
                </c:pt>
                <c:pt idx="94">
                  <c:v>0.948683298050502</c:v>
                </c:pt>
                <c:pt idx="95">
                  <c:v>0.866025403784425</c:v>
                </c:pt>
                <c:pt idx="96">
                  <c:v>0.774596669241468</c:v>
                </c:pt>
                <c:pt idx="97">
                  <c:v>0.670820393249919</c:v>
                </c:pt>
                <c:pt idx="98">
                  <c:v>0.547722557505144</c:v>
                </c:pt>
                <c:pt idx="99">
                  <c:v>0.38729833462071</c:v>
                </c:pt>
                <c:pt idx="1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k/k0*tan kL/2</c:v>
                </c:pt>
              </c:strCache>
            </c:strRef>
          </c:tx>
          <c:marker>
            <c:symbol val="none"/>
          </c:marker>
          <c:xVal>
            <c:numRef>
              <c:f>Sheet1!$A$8:$A$108</c:f>
              <c:numCache>
                <c:formatCode>0.000</c:formatCode>
                <c:ptCount val="101"/>
                <c:pt idx="0">
                  <c:v>0.0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1.8</c:v>
                </c:pt>
                <c:pt idx="13">
                  <c:v>1.949999999999999</c:v>
                </c:pt>
                <c:pt idx="14">
                  <c:v>2.1</c:v>
                </c:pt>
                <c:pt idx="15">
                  <c:v>2.25</c:v>
                </c:pt>
                <c:pt idx="16">
                  <c:v>2.399999999999999</c:v>
                </c:pt>
                <c:pt idx="17">
                  <c:v>2.549999999999999</c:v>
                </c:pt>
                <c:pt idx="18">
                  <c:v>2.699999999999999</c:v>
                </c:pt>
                <c:pt idx="19">
                  <c:v>2.849999999999999</c:v>
                </c:pt>
                <c:pt idx="20">
                  <c:v>2.999999999999999</c:v>
                </c:pt>
                <c:pt idx="21">
                  <c:v>3.15</c:v>
                </c:pt>
                <c:pt idx="22">
                  <c:v>3.299999999999999</c:v>
                </c:pt>
                <c:pt idx="23">
                  <c:v>3.449999999999999</c:v>
                </c:pt>
                <c:pt idx="24">
                  <c:v>3.599999999999999</c:v>
                </c:pt>
                <c:pt idx="25">
                  <c:v>3.749999999999999</c:v>
                </c:pt>
                <c:pt idx="26">
                  <c:v>3.899999999999999</c:v>
                </c:pt>
                <c:pt idx="27">
                  <c:v>4.049999999999999</c:v>
                </c:pt>
                <c:pt idx="28">
                  <c:v>4.199999999999999</c:v>
                </c:pt>
                <c:pt idx="29">
                  <c:v>4.35</c:v>
                </c:pt>
                <c:pt idx="30">
                  <c:v>4.5</c:v>
                </c:pt>
                <c:pt idx="31">
                  <c:v>4.65</c:v>
                </c:pt>
                <c:pt idx="32">
                  <c:v>4.800000000000001</c:v>
                </c:pt>
                <c:pt idx="33">
                  <c:v>4.950000000000001</c:v>
                </c:pt>
                <c:pt idx="34">
                  <c:v>5.100000000000001</c:v>
                </c:pt>
                <c:pt idx="35">
                  <c:v>5.250000000000002</c:v>
                </c:pt>
                <c:pt idx="36">
                  <c:v>5.400000000000002</c:v>
                </c:pt>
                <c:pt idx="37">
                  <c:v>5.550000000000002</c:v>
                </c:pt>
                <c:pt idx="38">
                  <c:v>5.700000000000003</c:v>
                </c:pt>
                <c:pt idx="39">
                  <c:v>5.850000000000003</c:v>
                </c:pt>
                <c:pt idx="40">
                  <c:v>6.000000000000004</c:v>
                </c:pt>
                <c:pt idx="41">
                  <c:v>6.150000000000004</c:v>
                </c:pt>
                <c:pt idx="42">
                  <c:v>6.300000000000004</c:v>
                </c:pt>
                <c:pt idx="43">
                  <c:v>6.450000000000004</c:v>
                </c:pt>
                <c:pt idx="44">
                  <c:v>6.600000000000005</c:v>
                </c:pt>
                <c:pt idx="45">
                  <c:v>6.750000000000005</c:v>
                </c:pt>
                <c:pt idx="46">
                  <c:v>6.900000000000005</c:v>
                </c:pt>
                <c:pt idx="47">
                  <c:v>7.050000000000006</c:v>
                </c:pt>
                <c:pt idx="48">
                  <c:v>7.200000000000006</c:v>
                </c:pt>
                <c:pt idx="49">
                  <c:v>7.350000000000007</c:v>
                </c:pt>
                <c:pt idx="50">
                  <c:v>7.500000000000007</c:v>
                </c:pt>
                <c:pt idx="51">
                  <c:v>7.650000000000007</c:v>
                </c:pt>
                <c:pt idx="52">
                  <c:v>7.800000000000008</c:v>
                </c:pt>
                <c:pt idx="53">
                  <c:v>7.950000000000008</c:v>
                </c:pt>
                <c:pt idx="54">
                  <c:v>8.100000000000008</c:v>
                </c:pt>
                <c:pt idx="55">
                  <c:v>8.250000000000008</c:v>
                </c:pt>
                <c:pt idx="56">
                  <c:v>8.40000000000001</c:v>
                </c:pt>
                <c:pt idx="57">
                  <c:v>8.55000000000001</c:v>
                </c:pt>
                <c:pt idx="58">
                  <c:v>8.70000000000001</c:v>
                </c:pt>
                <c:pt idx="59">
                  <c:v>8.85000000000001</c:v>
                </c:pt>
                <c:pt idx="60">
                  <c:v>9.00000000000001</c:v>
                </c:pt>
                <c:pt idx="61">
                  <c:v>9.15000000000001</c:v>
                </c:pt>
                <c:pt idx="62">
                  <c:v>9.30000000000001</c:v>
                </c:pt>
                <c:pt idx="63">
                  <c:v>9.45000000000001</c:v>
                </c:pt>
                <c:pt idx="64">
                  <c:v>9.600000000000011</c:v>
                </c:pt>
                <c:pt idx="65">
                  <c:v>9.750000000000012</c:v>
                </c:pt>
                <c:pt idx="66">
                  <c:v>9.900000000000012</c:v>
                </c:pt>
                <c:pt idx="67">
                  <c:v>10.05000000000001</c:v>
                </c:pt>
                <c:pt idx="68">
                  <c:v>10.20000000000001</c:v>
                </c:pt>
                <c:pt idx="69">
                  <c:v>10.35000000000001</c:v>
                </c:pt>
                <c:pt idx="70">
                  <c:v>10.50000000000001</c:v>
                </c:pt>
                <c:pt idx="71">
                  <c:v>10.65000000000001</c:v>
                </c:pt>
                <c:pt idx="72">
                  <c:v>10.80000000000001</c:v>
                </c:pt>
                <c:pt idx="73">
                  <c:v>10.95000000000002</c:v>
                </c:pt>
                <c:pt idx="74">
                  <c:v>11.10000000000002</c:v>
                </c:pt>
                <c:pt idx="75">
                  <c:v>11.25000000000002</c:v>
                </c:pt>
                <c:pt idx="76">
                  <c:v>11.40000000000002</c:v>
                </c:pt>
                <c:pt idx="77">
                  <c:v>11.55000000000002</c:v>
                </c:pt>
                <c:pt idx="78">
                  <c:v>11.70000000000002</c:v>
                </c:pt>
                <c:pt idx="79">
                  <c:v>11.85000000000002</c:v>
                </c:pt>
                <c:pt idx="80">
                  <c:v>12.00000000000002</c:v>
                </c:pt>
                <c:pt idx="81">
                  <c:v>12.15000000000002</c:v>
                </c:pt>
                <c:pt idx="82">
                  <c:v>12.30000000000002</c:v>
                </c:pt>
                <c:pt idx="83">
                  <c:v>12.45000000000002</c:v>
                </c:pt>
                <c:pt idx="84">
                  <c:v>12.60000000000002</c:v>
                </c:pt>
                <c:pt idx="85">
                  <c:v>12.75000000000002</c:v>
                </c:pt>
                <c:pt idx="86">
                  <c:v>12.90000000000002</c:v>
                </c:pt>
                <c:pt idx="87">
                  <c:v>13.05000000000002</c:v>
                </c:pt>
                <c:pt idx="88">
                  <c:v>13.20000000000002</c:v>
                </c:pt>
                <c:pt idx="89">
                  <c:v>13.35000000000002</c:v>
                </c:pt>
                <c:pt idx="90">
                  <c:v>13.50000000000002</c:v>
                </c:pt>
                <c:pt idx="91">
                  <c:v>13.65000000000002</c:v>
                </c:pt>
                <c:pt idx="92">
                  <c:v>13.80000000000002</c:v>
                </c:pt>
                <c:pt idx="93">
                  <c:v>13.95000000000002</c:v>
                </c:pt>
                <c:pt idx="94">
                  <c:v>14.10000000000002</c:v>
                </c:pt>
                <c:pt idx="95">
                  <c:v>14.25000000000002</c:v>
                </c:pt>
                <c:pt idx="96">
                  <c:v>14.40000000000002</c:v>
                </c:pt>
                <c:pt idx="97">
                  <c:v>14.55000000000002</c:v>
                </c:pt>
                <c:pt idx="98">
                  <c:v>14.70000000000002</c:v>
                </c:pt>
                <c:pt idx="99">
                  <c:v>14.85000000000002</c:v>
                </c:pt>
                <c:pt idx="100">
                  <c:v>15.00000000000002</c:v>
                </c:pt>
              </c:numCache>
            </c:numRef>
          </c:xVal>
          <c:yVal>
            <c:numRef>
              <c:f>Sheet1!$D$8:$D$108</c:f>
              <c:numCache>
                <c:formatCode>0.00000</c:formatCode>
                <c:ptCount val="101"/>
                <c:pt idx="0">
                  <c:v>0.0</c:v>
                </c:pt>
                <c:pt idx="1">
                  <c:v>0.0759517792422999</c:v>
                </c:pt>
                <c:pt idx="2">
                  <c:v>0.15386602222705</c:v>
                </c:pt>
                <c:pt idx="3">
                  <c:v>0.233835302685511</c:v>
                </c:pt>
                <c:pt idx="4">
                  <c:v>0.315958179270804</c:v>
                </c:pt>
                <c:pt idx="5">
                  <c:v>0.400339687700673</c:v>
                </c:pt>
                <c:pt idx="6">
                  <c:v>0.487091882280673</c:v>
                </c:pt>
                <c:pt idx="7">
                  <c:v>0.576334432686685</c:v>
                </c:pt>
                <c:pt idx="8">
                  <c:v>0.668195282699345</c:v>
                </c:pt>
                <c:pt idx="9">
                  <c:v>0.762811378525655</c:v>
                </c:pt>
                <c:pt idx="10">
                  <c:v>0.860329475437766</c:v>
                </c:pt>
                <c:pt idx="11">
                  <c:v>0.96090703273341</c:v>
                </c:pt>
                <c:pt idx="12">
                  <c:v>1.064713208510207</c:v>
                </c:pt>
                <c:pt idx="13">
                  <c:v>1.171929967487404</c:v>
                </c:pt>
                <c:pt idx="14">
                  <c:v>1.282753317152481</c:v>
                </c:pt>
                <c:pt idx="15">
                  <c:v>1.397394689916108</c:v>
                </c:pt>
                <c:pt idx="16">
                  <c:v>1.516082491799783</c:v>
                </c:pt>
                <c:pt idx="17">
                  <c:v>1.639063841545315</c:v>
                </c:pt>
                <c:pt idx="18">
                  <c:v>1.76660652803374</c:v>
                </c:pt>
                <c:pt idx="19">
                  <c:v>1.899001218668582</c:v>
                </c:pt>
                <c:pt idx="20">
                  <c:v>2.036563957082717</c:v>
                </c:pt>
                <c:pt idx="21">
                  <c:v>2.179638995378222</c:v>
                </c:pt>
                <c:pt idx="22">
                  <c:v>2.328602014366663</c:v>
                </c:pt>
                <c:pt idx="23">
                  <c:v>2.48386379527169</c:v>
                </c:pt>
                <c:pt idx="24">
                  <c:v>2.645874418502457</c:v>
                </c:pt>
                <c:pt idx="25">
                  <c:v>2.815128079932502</c:v>
                </c:pt>
                <c:pt idx="26">
                  <c:v>2.992168633297767</c:v>
                </c:pt>
                <c:pt idx="27">
                  <c:v>3.177595989723512</c:v>
                </c:pt>
                <c:pt idx="28">
                  <c:v>3.37207353311878</c:v>
                </c:pt>
                <c:pt idx="29">
                  <c:v>3.576336744687896</c:v>
                </c:pt>
                <c:pt idx="30">
                  <c:v>3.79120327299594</c:v>
                </c:pt>
                <c:pt idx="31">
                  <c:v>4.017584740382582</c:v>
                </c:pt>
                <c:pt idx="32">
                  <c:v>4.256500645351056</c:v>
                </c:pt>
                <c:pt idx="33">
                  <c:v>4.509094808280054</c:v>
                </c:pt>
                <c:pt idx="34">
                  <c:v>4.776654920355844</c:v>
                </c:pt>
                <c:pt idx="35">
                  <c:v>5.060635901062352</c:v>
                </c:pt>
                <c:pt idx="36">
                  <c:v>5.362687958936062</c:v>
                </c:pt>
                <c:pt idx="37">
                  <c:v>5.68469049884506</c:v>
                </c:pt>
                <c:pt idx="38">
                  <c:v>6.028793348078242</c:v>
                </c:pt>
                <c:pt idx="39">
                  <c:v>6.397467213062264</c:v>
                </c:pt>
                <c:pt idx="40">
                  <c:v>6.793565871396211</c:v>
                </c:pt>
                <c:pt idx="41">
                  <c:v>7.220403411944262</c:v>
                </c:pt>
                <c:pt idx="42">
                  <c:v>7.681850949376205</c:v>
                </c:pt>
                <c:pt idx="43">
                  <c:v>8.182458792844663</c:v>
                </c:pt>
                <c:pt idx="44">
                  <c:v>8.727612243134523</c:v>
                </c:pt>
                <c:pt idx="45">
                  <c:v>9.32373233699399</c:v>
                </c:pt>
                <c:pt idx="46">
                  <c:v>9.978537431181825</c:v>
                </c:pt>
                <c:pt idx="47">
                  <c:v>10.70138828249487</c:v>
                </c:pt>
                <c:pt idx="48">
                  <c:v>11.50374946413936</c:v>
                </c:pt>
                <c:pt idx="49">
                  <c:v>12.39981559953351</c:v>
                </c:pt>
                <c:pt idx="50">
                  <c:v>13.40737544611245</c:v>
                </c:pt>
                <c:pt idx="51">
                  <c:v>14.54902634580887</c:v>
                </c:pt>
                <c:pt idx="52">
                  <c:v>15.85391679840676</c:v>
                </c:pt>
                <c:pt idx="53">
                  <c:v>17.36030603448518</c:v>
                </c:pt>
                <c:pt idx="54">
                  <c:v>19.11942535707263</c:v>
                </c:pt>
                <c:pt idx="55">
                  <c:v>21.2014851970797</c:v>
                </c:pt>
                <c:pt idx="56">
                  <c:v>23.70536094777941</c:v>
                </c:pt>
                <c:pt idx="57">
                  <c:v>26.77488475711485</c:v>
                </c:pt>
                <c:pt idx="58">
                  <c:v>30.6276737067134</c:v>
                </c:pt>
                <c:pt idx="59">
                  <c:v>35.60940448865531</c:v>
                </c:pt>
                <c:pt idx="60">
                  <c:v>42.30425984151572</c:v>
                </c:pt>
                <c:pt idx="61">
                  <c:v>51.78350892816095</c:v>
                </c:pt>
                <c:pt idx="62">
                  <c:v>66.24685564086148</c:v>
                </c:pt>
                <c:pt idx="63">
                  <c:v>91.03940039637706</c:v>
                </c:pt>
                <c:pt idx="64">
                  <c:v>143.4016730835563</c:v>
                </c:pt>
                <c:pt idx="65">
                  <c:v>327.0619726576992</c:v>
                </c:pt>
                <c:pt idx="66">
                  <c:v>-1301.816888051696</c:v>
                </c:pt>
                <c:pt idx="67">
                  <c:v>-221.8239445980744</c:v>
                </c:pt>
                <c:pt idx="68">
                  <c:v>-122.4523350614561</c:v>
                </c:pt>
                <c:pt idx="69">
                  <c:v>-85.1265807722706</c:v>
                </c:pt>
                <c:pt idx="70">
                  <c:v>-65.555998253452</c:v>
                </c:pt>
                <c:pt idx="71">
                  <c:v>-53.50238972153318</c:v>
                </c:pt>
                <c:pt idx="72">
                  <c:v>-45.33003762529716</c:v>
                </c:pt>
                <c:pt idx="73">
                  <c:v>-39.42232779723452</c:v>
                </c:pt>
                <c:pt idx="74">
                  <c:v>-34.95098469767027</c:v>
                </c:pt>
                <c:pt idx="75">
                  <c:v>-31.44774929283412</c:v>
                </c:pt>
                <c:pt idx="76">
                  <c:v>-28.62794599350866</c:v>
                </c:pt>
                <c:pt idx="77">
                  <c:v>-26.30854505373894</c:v>
                </c:pt>
                <c:pt idx="78">
                  <c:v>-24.36651344116588</c:v>
                </c:pt>
                <c:pt idx="79">
                  <c:v>-22.71609334823462</c:v>
                </c:pt>
                <c:pt idx="80">
                  <c:v>-21.29567954969627</c:v>
                </c:pt>
                <c:pt idx="81">
                  <c:v>-20.05987585194794</c:v>
                </c:pt>
                <c:pt idx="82">
                  <c:v>-18.9744931192844</c:v>
                </c:pt>
                <c:pt idx="83">
                  <c:v>-18.01329190720146</c:v>
                </c:pt>
                <c:pt idx="84">
                  <c:v>-17.15579879725904</c:v>
                </c:pt>
                <c:pt idx="85">
                  <c:v>-16.38580503357259</c:v>
                </c:pt>
                <c:pt idx="86">
                  <c:v>-15.69031105064073</c:v>
                </c:pt>
                <c:pt idx="87">
                  <c:v>-15.05876968255077</c:v>
                </c:pt>
                <c:pt idx="88">
                  <c:v>-14.48253388593607</c:v>
                </c:pt>
                <c:pt idx="89">
                  <c:v>-13.95444727696388</c:v>
                </c:pt>
                <c:pt idx="90">
                  <c:v>-13.4685361770112</c:v>
                </c:pt>
                <c:pt idx="91">
                  <c:v>-13.01977497312168</c:v>
                </c:pt>
                <c:pt idx="92">
                  <c:v>-12.60390520729645</c:v>
                </c:pt>
                <c:pt idx="93">
                  <c:v>-12.21729456868593</c:v>
                </c:pt>
                <c:pt idx="94">
                  <c:v>-11.85682588463326</c:v>
                </c:pt>
                <c:pt idx="95">
                  <c:v>-11.51980891971347</c:v>
                </c:pt>
                <c:pt idx="96">
                  <c:v>-11.20390969660833</c:v>
                </c:pt>
                <c:pt idx="97">
                  <c:v>-10.90709340796792</c:v>
                </c:pt>
                <c:pt idx="98">
                  <c:v>-10.62757796493873</c:v>
                </c:pt>
                <c:pt idx="99">
                  <c:v>-10.3637959398655</c:v>
                </c:pt>
                <c:pt idx="100">
                  <c:v>-10.11436318519369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 (-k/k0)*cot kL/2</c:v>
                </c:pt>
              </c:strCache>
            </c:strRef>
          </c:tx>
          <c:marker>
            <c:symbol val="none"/>
          </c:marker>
          <c:xVal>
            <c:numRef>
              <c:f>Sheet1!$A$8:$A$108</c:f>
              <c:numCache>
                <c:formatCode>0.000</c:formatCode>
                <c:ptCount val="101"/>
                <c:pt idx="0">
                  <c:v>0.0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1.8</c:v>
                </c:pt>
                <c:pt idx="13">
                  <c:v>1.949999999999999</c:v>
                </c:pt>
                <c:pt idx="14">
                  <c:v>2.1</c:v>
                </c:pt>
                <c:pt idx="15">
                  <c:v>2.25</c:v>
                </c:pt>
                <c:pt idx="16">
                  <c:v>2.399999999999999</c:v>
                </c:pt>
                <c:pt idx="17">
                  <c:v>2.549999999999999</c:v>
                </c:pt>
                <c:pt idx="18">
                  <c:v>2.699999999999999</c:v>
                </c:pt>
                <c:pt idx="19">
                  <c:v>2.849999999999999</c:v>
                </c:pt>
                <c:pt idx="20">
                  <c:v>2.999999999999999</c:v>
                </c:pt>
                <c:pt idx="21">
                  <c:v>3.15</c:v>
                </c:pt>
                <c:pt idx="22">
                  <c:v>3.299999999999999</c:v>
                </c:pt>
                <c:pt idx="23">
                  <c:v>3.449999999999999</c:v>
                </c:pt>
                <c:pt idx="24">
                  <c:v>3.599999999999999</c:v>
                </c:pt>
                <c:pt idx="25">
                  <c:v>3.749999999999999</c:v>
                </c:pt>
                <c:pt idx="26">
                  <c:v>3.899999999999999</c:v>
                </c:pt>
                <c:pt idx="27">
                  <c:v>4.049999999999999</c:v>
                </c:pt>
                <c:pt idx="28">
                  <c:v>4.199999999999999</c:v>
                </c:pt>
                <c:pt idx="29">
                  <c:v>4.35</c:v>
                </c:pt>
                <c:pt idx="30">
                  <c:v>4.5</c:v>
                </c:pt>
                <c:pt idx="31">
                  <c:v>4.65</c:v>
                </c:pt>
                <c:pt idx="32">
                  <c:v>4.800000000000001</c:v>
                </c:pt>
                <c:pt idx="33">
                  <c:v>4.950000000000001</c:v>
                </c:pt>
                <c:pt idx="34">
                  <c:v>5.100000000000001</c:v>
                </c:pt>
                <c:pt idx="35">
                  <c:v>5.250000000000002</c:v>
                </c:pt>
                <c:pt idx="36">
                  <c:v>5.400000000000002</c:v>
                </c:pt>
                <c:pt idx="37">
                  <c:v>5.550000000000002</c:v>
                </c:pt>
                <c:pt idx="38">
                  <c:v>5.700000000000003</c:v>
                </c:pt>
                <c:pt idx="39">
                  <c:v>5.850000000000003</c:v>
                </c:pt>
                <c:pt idx="40">
                  <c:v>6.000000000000004</c:v>
                </c:pt>
                <c:pt idx="41">
                  <c:v>6.150000000000004</c:v>
                </c:pt>
                <c:pt idx="42">
                  <c:v>6.300000000000004</c:v>
                </c:pt>
                <c:pt idx="43">
                  <c:v>6.450000000000004</c:v>
                </c:pt>
                <c:pt idx="44">
                  <c:v>6.600000000000005</c:v>
                </c:pt>
                <c:pt idx="45">
                  <c:v>6.750000000000005</c:v>
                </c:pt>
                <c:pt idx="46">
                  <c:v>6.900000000000005</c:v>
                </c:pt>
                <c:pt idx="47">
                  <c:v>7.050000000000006</c:v>
                </c:pt>
                <c:pt idx="48">
                  <c:v>7.200000000000006</c:v>
                </c:pt>
                <c:pt idx="49">
                  <c:v>7.350000000000007</c:v>
                </c:pt>
                <c:pt idx="50">
                  <c:v>7.500000000000007</c:v>
                </c:pt>
                <c:pt idx="51">
                  <c:v>7.650000000000007</c:v>
                </c:pt>
                <c:pt idx="52">
                  <c:v>7.800000000000008</c:v>
                </c:pt>
                <c:pt idx="53">
                  <c:v>7.950000000000008</c:v>
                </c:pt>
                <c:pt idx="54">
                  <c:v>8.100000000000008</c:v>
                </c:pt>
                <c:pt idx="55">
                  <c:v>8.250000000000008</c:v>
                </c:pt>
                <c:pt idx="56">
                  <c:v>8.40000000000001</c:v>
                </c:pt>
                <c:pt idx="57">
                  <c:v>8.55000000000001</c:v>
                </c:pt>
                <c:pt idx="58">
                  <c:v>8.70000000000001</c:v>
                </c:pt>
                <c:pt idx="59">
                  <c:v>8.85000000000001</c:v>
                </c:pt>
                <c:pt idx="60">
                  <c:v>9.00000000000001</c:v>
                </c:pt>
                <c:pt idx="61">
                  <c:v>9.15000000000001</c:v>
                </c:pt>
                <c:pt idx="62">
                  <c:v>9.30000000000001</c:v>
                </c:pt>
                <c:pt idx="63">
                  <c:v>9.45000000000001</c:v>
                </c:pt>
                <c:pt idx="64">
                  <c:v>9.600000000000011</c:v>
                </c:pt>
                <c:pt idx="65">
                  <c:v>9.750000000000012</c:v>
                </c:pt>
                <c:pt idx="66">
                  <c:v>9.900000000000012</c:v>
                </c:pt>
                <c:pt idx="67">
                  <c:v>10.05000000000001</c:v>
                </c:pt>
                <c:pt idx="68">
                  <c:v>10.20000000000001</c:v>
                </c:pt>
                <c:pt idx="69">
                  <c:v>10.35000000000001</c:v>
                </c:pt>
                <c:pt idx="70">
                  <c:v>10.50000000000001</c:v>
                </c:pt>
                <c:pt idx="71">
                  <c:v>10.65000000000001</c:v>
                </c:pt>
                <c:pt idx="72">
                  <c:v>10.80000000000001</c:v>
                </c:pt>
                <c:pt idx="73">
                  <c:v>10.95000000000002</c:v>
                </c:pt>
                <c:pt idx="74">
                  <c:v>11.10000000000002</c:v>
                </c:pt>
                <c:pt idx="75">
                  <c:v>11.25000000000002</c:v>
                </c:pt>
                <c:pt idx="76">
                  <c:v>11.40000000000002</c:v>
                </c:pt>
                <c:pt idx="77">
                  <c:v>11.55000000000002</c:v>
                </c:pt>
                <c:pt idx="78">
                  <c:v>11.70000000000002</c:v>
                </c:pt>
                <c:pt idx="79">
                  <c:v>11.85000000000002</c:v>
                </c:pt>
                <c:pt idx="80">
                  <c:v>12.00000000000002</c:v>
                </c:pt>
                <c:pt idx="81">
                  <c:v>12.15000000000002</c:v>
                </c:pt>
                <c:pt idx="82">
                  <c:v>12.30000000000002</c:v>
                </c:pt>
                <c:pt idx="83">
                  <c:v>12.45000000000002</c:v>
                </c:pt>
                <c:pt idx="84">
                  <c:v>12.60000000000002</c:v>
                </c:pt>
                <c:pt idx="85">
                  <c:v>12.75000000000002</c:v>
                </c:pt>
                <c:pt idx="86">
                  <c:v>12.90000000000002</c:v>
                </c:pt>
                <c:pt idx="87">
                  <c:v>13.05000000000002</c:v>
                </c:pt>
                <c:pt idx="88">
                  <c:v>13.20000000000002</c:v>
                </c:pt>
                <c:pt idx="89">
                  <c:v>13.35000000000002</c:v>
                </c:pt>
                <c:pt idx="90">
                  <c:v>13.50000000000002</c:v>
                </c:pt>
                <c:pt idx="91">
                  <c:v>13.65000000000002</c:v>
                </c:pt>
                <c:pt idx="92">
                  <c:v>13.80000000000002</c:v>
                </c:pt>
                <c:pt idx="93">
                  <c:v>13.95000000000002</c:v>
                </c:pt>
                <c:pt idx="94">
                  <c:v>14.10000000000002</c:v>
                </c:pt>
                <c:pt idx="95">
                  <c:v>14.25000000000002</c:v>
                </c:pt>
                <c:pt idx="96">
                  <c:v>14.40000000000002</c:v>
                </c:pt>
                <c:pt idx="97">
                  <c:v>14.55000000000002</c:v>
                </c:pt>
                <c:pt idx="98">
                  <c:v>14.70000000000002</c:v>
                </c:pt>
                <c:pt idx="99">
                  <c:v>14.85000000000002</c:v>
                </c:pt>
                <c:pt idx="100">
                  <c:v>15.00000000000002</c:v>
                </c:pt>
              </c:numCache>
            </c:numRef>
          </c:xVal>
          <c:yVal>
            <c:numRef>
              <c:f>Sheet1!$E$8:$E$108</c:f>
              <c:numCache>
                <c:formatCode>0.00000</c:formatCode>
                <c:ptCount val="101"/>
                <c:pt idx="0" formatCode="General">
                  <c:v>-2.0</c:v>
                </c:pt>
                <c:pt idx="1">
                  <c:v>-1.974937275945478</c:v>
                </c:pt>
                <c:pt idx="2">
                  <c:v>-1.94974820079062</c:v>
                </c:pt>
                <c:pt idx="3">
                  <c:v>-1.9244314046336</c:v>
                </c:pt>
                <c:pt idx="4">
                  <c:v>-1.898985496703178</c:v>
                </c:pt>
                <c:pt idx="5">
                  <c:v>-1.873409064955763</c:v>
                </c:pt>
                <c:pt idx="6">
                  <c:v>-1.847700675663077</c:v>
                </c:pt>
                <c:pt idx="7">
                  <c:v>-1.821858872990181</c:v>
                </c:pt>
                <c:pt idx="8">
                  <c:v>-1.79588217856357</c:v>
                </c:pt>
                <c:pt idx="9">
                  <c:v>-1.769769091029096</c:v>
                </c:pt>
                <c:pt idx="10">
                  <c:v>-1.743518085599412</c:v>
                </c:pt>
                <c:pt idx="11">
                  <c:v>-1.717127613590657</c:v>
                </c:pt>
                <c:pt idx="12">
                  <c:v>-1.69059610194809</c:v>
                </c:pt>
                <c:pt idx="13">
                  <c:v>-1.663921952760337</c:v>
                </c:pt>
                <c:pt idx="14">
                  <c:v>-1.637103542761973</c:v>
                </c:pt>
                <c:pt idx="15">
                  <c:v>-1.610139222824066</c:v>
                </c:pt>
                <c:pt idx="16">
                  <c:v>-1.583027317432374</c:v>
                </c:pt>
                <c:pt idx="17">
                  <c:v>-1.555766124152827</c:v>
                </c:pt>
                <c:pt idx="18">
                  <c:v>-1.528353913083941</c:v>
                </c:pt>
                <c:pt idx="19">
                  <c:v>-1.50078892629578</c:v>
                </c:pt>
                <c:pt idx="20">
                  <c:v>-1.47306937725509</c:v>
                </c:pt>
                <c:pt idx="21">
                  <c:v>-1.445193450236192</c:v>
                </c:pt>
                <c:pt idx="22">
                  <c:v>-1.417159299717234</c:v>
                </c:pt>
                <c:pt idx="23">
                  <c:v>-1.388965049761366</c:v>
                </c:pt>
                <c:pt idx="24">
                  <c:v>-1.360608793382404</c:v>
                </c:pt>
                <c:pt idx="25">
                  <c:v>-1.332088591894516</c:v>
                </c:pt>
                <c:pt idx="26">
                  <c:v>-1.303402474245471</c:v>
                </c:pt>
                <c:pt idx="27">
                  <c:v>-1.274548436332964</c:v>
                </c:pt>
                <c:pt idx="28">
                  <c:v>-1.245524440303495</c:v>
                </c:pt>
                <c:pt idx="29">
                  <c:v>-1.216328413833306</c:v>
                </c:pt>
                <c:pt idx="30">
                  <c:v>-1.186958249390817</c:v>
                </c:pt>
                <c:pt idx="31">
                  <c:v>-1.157411803480017</c:v>
                </c:pt>
                <c:pt idx="32">
                  <c:v>-1.127686895864225</c:v>
                </c:pt>
                <c:pt idx="33">
                  <c:v>-1.097781308769626</c:v>
                </c:pt>
                <c:pt idx="34">
                  <c:v>-1.067692786067968</c:v>
                </c:pt>
                <c:pt idx="35">
                  <c:v>-1.037419032437781</c:v>
                </c:pt>
                <c:pt idx="36">
                  <c:v>-1.006957712503441</c:v>
                </c:pt>
                <c:pt idx="37">
                  <c:v>-0.976306449951422</c:v>
                </c:pt>
                <c:pt idx="38">
                  <c:v>-0.945462826623001</c:v>
                </c:pt>
                <c:pt idx="39">
                  <c:v>-0.914424381582691</c:v>
                </c:pt>
                <c:pt idx="40">
                  <c:v>-0.883188610161645</c:v>
                </c:pt>
                <c:pt idx="41">
                  <c:v>-0.851752962975232</c:v>
                </c:pt>
                <c:pt idx="42">
                  <c:v>-0.820114844913984</c:v>
                </c:pt>
                <c:pt idx="43">
                  <c:v>-0.78827161410704</c:v>
                </c:pt>
                <c:pt idx="44">
                  <c:v>-0.756220580857246</c:v>
                </c:pt>
                <c:pt idx="45">
                  <c:v>-0.723959006546967</c:v>
                </c:pt>
                <c:pt idx="46">
                  <c:v>-0.691484102513688</c:v>
                </c:pt>
                <c:pt idx="47">
                  <c:v>-0.658793028894416</c:v>
                </c:pt>
                <c:pt idx="48">
                  <c:v>-0.62588289343788</c:v>
                </c:pt>
                <c:pt idx="49">
                  <c:v>-0.592750750283457</c:v>
                </c:pt>
                <c:pt idx="50">
                  <c:v>-0.559393598705754</c:v>
                </c:pt>
                <c:pt idx="51">
                  <c:v>-0.525808381823691</c:v>
                </c:pt>
                <c:pt idx="52">
                  <c:v>-0.491991985272931</c:v>
                </c:pt>
                <c:pt idx="53">
                  <c:v>-0.457941235840418</c:v>
                </c:pt>
                <c:pt idx="54">
                  <c:v>-0.423652900059764</c:v>
                </c:pt>
                <c:pt idx="55">
                  <c:v>-0.389123682766166</c:v>
                </c:pt>
                <c:pt idx="56">
                  <c:v>-0.354350225609489</c:v>
                </c:pt>
                <c:pt idx="57">
                  <c:v>-0.319329105524087</c:v>
                </c:pt>
                <c:pt idx="58">
                  <c:v>-0.284056833153901</c:v>
                </c:pt>
                <c:pt idx="59">
                  <c:v>-0.248529851231281</c:v>
                </c:pt>
                <c:pt idx="60">
                  <c:v>-0.212744532907955</c:v>
                </c:pt>
                <c:pt idx="61">
                  <c:v>-0.176697180036482</c:v>
                </c:pt>
                <c:pt idx="62">
                  <c:v>-0.140384021400462</c:v>
                </c:pt>
                <c:pt idx="63">
                  <c:v>-0.103801210891719</c:v>
                </c:pt>
                <c:pt idx="64">
                  <c:v>-0.0669448256325876</c:v>
                </c:pt>
                <c:pt idx="65">
                  <c:v>-0.0298108640413671</c:v>
                </c:pt>
                <c:pt idx="66">
                  <c:v>0.007604756161073</c:v>
                </c:pt>
                <c:pt idx="67">
                  <c:v>0.0453062000056384</c:v>
                </c:pt>
                <c:pt idx="68">
                  <c:v>0.0832977173924929</c:v>
                </c:pt>
                <c:pt idx="69">
                  <c:v>0.12158364527395</c:v>
                </c:pt>
                <c:pt idx="70">
                  <c:v>0.160168409905147</c:v>
                </c:pt>
                <c:pt idx="71">
                  <c:v>0.199056529164971</c:v>
                </c:pt>
                <c:pt idx="72">
                  <c:v>0.238252614949803</c:v>
                </c:pt>
                <c:pt idx="73">
                  <c:v>0.277761375642769</c:v>
                </c:pt>
                <c:pt idx="74">
                  <c:v>0.317587618661282</c:v>
                </c:pt>
                <c:pt idx="75">
                  <c:v>0.357736253085797</c:v>
                </c:pt>
                <c:pt idx="76">
                  <c:v>0.398212292372808</c:v>
                </c:pt>
                <c:pt idx="77">
                  <c:v>0.439020857155251</c:v>
                </c:pt>
                <c:pt idx="78">
                  <c:v>0.480167178133639</c:v>
                </c:pt>
                <c:pt idx="79">
                  <c:v>0.521656599061341</c:v>
                </c:pt>
                <c:pt idx="80">
                  <c:v>0.563494579827633</c:v>
                </c:pt>
                <c:pt idx="81">
                  <c:v>0.60568669964227</c:v>
                </c:pt>
                <c:pt idx="82">
                  <c:v>0.648238660325483</c:v>
                </c:pt>
                <c:pt idx="83">
                  <c:v>0.691156289707529</c:v>
                </c:pt>
                <c:pt idx="84">
                  <c:v>0.734445545142037</c:v>
                </c:pt>
                <c:pt idx="85">
                  <c:v>0.778112517137655</c:v>
                </c:pt>
                <c:pt idx="86">
                  <c:v>0.822163433112643</c:v>
                </c:pt>
                <c:pt idx="87">
                  <c:v>0.866604661277316</c:v>
                </c:pt>
                <c:pt idx="88">
                  <c:v>0.911442714649437</c:v>
                </c:pt>
                <c:pt idx="89">
                  <c:v>0.956684255207894</c:v>
                </c:pt>
                <c:pt idx="90">
                  <c:v>1.002336098190278</c:v>
                </c:pt>
                <c:pt idx="91">
                  <c:v>1.048405216540178</c:v>
                </c:pt>
                <c:pt idx="92">
                  <c:v>1.094898745510332</c:v>
                </c:pt>
                <c:pt idx="93">
                  <c:v>1.141823987428049</c:v>
                </c:pt>
                <c:pt idx="94">
                  <c:v>1.189188416629612</c:v>
                </c:pt>
                <c:pt idx="95">
                  <c:v>1.236999684570676</c:v>
                </c:pt>
                <c:pt idx="96">
                  <c:v>1.285265625120062</c:v>
                </c:pt>
                <c:pt idx="97">
                  <c:v>1.333994260044648</c:v>
                </c:pt>
                <c:pt idx="98">
                  <c:v>1.383193804693464</c:v>
                </c:pt>
                <c:pt idx="99">
                  <c:v>1.432872673889481</c:v>
                </c:pt>
                <c:pt idx="100">
                  <c:v>1.483039488037997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450440"/>
        <c:axId val="-2136444920"/>
      </c:scatterChart>
      <c:valAx>
        <c:axId val="-2136450440"/>
        <c:scaling>
          <c:orientation val="minMax"/>
        </c:scaling>
        <c:delete val="0"/>
        <c:axPos val="b"/>
        <c:title>
          <c:tx>
            <c:rich>
              <a:bodyPr anchor="ctr" anchorCtr="0"/>
              <a:lstStyle/>
              <a:p>
                <a:pPr>
                  <a:defRPr sz="1600"/>
                </a:pPr>
                <a:r>
                  <a:rPr lang="en-US" sz="1600"/>
                  <a:t>E/E0</a:t>
                </a:r>
              </a:p>
            </c:rich>
          </c:tx>
          <c:layout>
            <c:manualLayout>
              <c:xMode val="edge"/>
              <c:yMode val="edge"/>
              <c:x val="0.916337235806051"/>
              <c:y val="0.519434229440666"/>
            </c:manualLayout>
          </c:layout>
          <c:overlay val="0"/>
        </c:title>
        <c:numFmt formatCode="0.00" sourceLinked="0"/>
        <c:majorTickMark val="cross"/>
        <c:minorTickMark val="in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-2136444920"/>
        <c:crosses val="autoZero"/>
        <c:crossBetween val="midCat"/>
      </c:valAx>
      <c:valAx>
        <c:axId val="-2136444920"/>
        <c:scaling>
          <c:orientation val="minMax"/>
          <c:max val="10.0"/>
          <c:min val="-10.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36450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130439287194"/>
          <c:y val="0.020283127945438"/>
          <c:w val="0.18354227103191"/>
          <c:h val="0.12057248726262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Unnormalized Wave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11780455153949"/>
          <c:y val="0.0713629919062777"/>
          <c:w val="0.875996795581275"/>
          <c:h val="0.8576620498935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Sheet1!$S$11</c:f>
              <c:strCache>
                <c:ptCount val="1"/>
                <c:pt idx="0">
                  <c:v>psi(x)</c:v>
                </c:pt>
              </c:strCache>
            </c:strRef>
          </c:tx>
          <c:marker>
            <c:symbol val="none"/>
          </c:marker>
          <c:xVal>
            <c:numRef>
              <c:f>Sheet1!$R$12:$R$117</c:f>
              <c:numCache>
                <c:formatCode>General</c:formatCode>
                <c:ptCount val="106"/>
                <c:pt idx="0">
                  <c:v>-4.5</c:v>
                </c:pt>
                <c:pt idx="1">
                  <c:v>-4.4</c:v>
                </c:pt>
                <c:pt idx="2">
                  <c:v>-4.300000000000001</c:v>
                </c:pt>
                <c:pt idx="3">
                  <c:v>-4.200000000000001</c:v>
                </c:pt>
                <c:pt idx="4">
                  <c:v>-4.100000000000001</c:v>
                </c:pt>
                <c:pt idx="5">
                  <c:v>-4.000000000000002</c:v>
                </c:pt>
                <c:pt idx="6">
                  <c:v>-3.900000000000002</c:v>
                </c:pt>
                <c:pt idx="7">
                  <c:v>-3.800000000000002</c:v>
                </c:pt>
                <c:pt idx="8">
                  <c:v>-3.700000000000001</c:v>
                </c:pt>
                <c:pt idx="9">
                  <c:v>-3.600000000000001</c:v>
                </c:pt>
                <c:pt idx="10">
                  <c:v>-3.500000000000001</c:v>
                </c:pt>
                <c:pt idx="11">
                  <c:v>-3.400000000000001</c:v>
                </c:pt>
                <c:pt idx="12">
                  <c:v>-3.300000000000001</c:v>
                </c:pt>
                <c:pt idx="13">
                  <c:v>-3.200000000000001</c:v>
                </c:pt>
                <c:pt idx="14">
                  <c:v>-3.100000000000001</c:v>
                </c:pt>
                <c:pt idx="15">
                  <c:v>-3.000000000000001</c:v>
                </c:pt>
                <c:pt idx="16">
                  <c:v>-2.900000000000001</c:v>
                </c:pt>
                <c:pt idx="17">
                  <c:v>-2.800000000000001</c:v>
                </c:pt>
                <c:pt idx="18">
                  <c:v>-2.700000000000001</c:v>
                </c:pt>
                <c:pt idx="19">
                  <c:v>-2.6</c:v>
                </c:pt>
                <c:pt idx="20">
                  <c:v>-2.5</c:v>
                </c:pt>
                <c:pt idx="21">
                  <c:v>-2.4</c:v>
                </c:pt>
                <c:pt idx="22">
                  <c:v>-2.3</c:v>
                </c:pt>
                <c:pt idx="23">
                  <c:v>-2.2</c:v>
                </c:pt>
                <c:pt idx="24">
                  <c:v>-2.1</c:v>
                </c:pt>
                <c:pt idx="25">
                  <c:v>-2.0</c:v>
                </c:pt>
                <c:pt idx="26">
                  <c:v>-1.9</c:v>
                </c:pt>
                <c:pt idx="27">
                  <c:v>-1.8</c:v>
                </c:pt>
                <c:pt idx="28">
                  <c:v>-1.7</c:v>
                </c:pt>
                <c:pt idx="29">
                  <c:v>-1.6</c:v>
                </c:pt>
                <c:pt idx="30">
                  <c:v>-1.5</c:v>
                </c:pt>
                <c:pt idx="31">
                  <c:v>-1.399999999999999</c:v>
                </c:pt>
                <c:pt idx="32">
                  <c:v>-1.299999999999999</c:v>
                </c:pt>
                <c:pt idx="33">
                  <c:v>-1.199999999999999</c:v>
                </c:pt>
                <c:pt idx="34">
                  <c:v>-1.099999999999999</c:v>
                </c:pt>
                <c:pt idx="35">
                  <c:v>-0.999999999999999</c:v>
                </c:pt>
                <c:pt idx="36">
                  <c:v>-0.899999999999999</c:v>
                </c:pt>
                <c:pt idx="37">
                  <c:v>-0.799999999999999</c:v>
                </c:pt>
                <c:pt idx="38">
                  <c:v>-0.699999999999999</c:v>
                </c:pt>
                <c:pt idx="39">
                  <c:v>-0.599999999999999</c:v>
                </c:pt>
                <c:pt idx="40">
                  <c:v>-0.499999999999999</c:v>
                </c:pt>
                <c:pt idx="41">
                  <c:v>-0.399999999999999</c:v>
                </c:pt>
                <c:pt idx="42">
                  <c:v>-0.299999999999999</c:v>
                </c:pt>
                <c:pt idx="43">
                  <c:v>-0.199999999999999</c:v>
                </c:pt>
                <c:pt idx="44">
                  <c:v>-0.0999999999999993</c:v>
                </c:pt>
                <c:pt idx="45">
                  <c:v>0.0</c:v>
                </c:pt>
                <c:pt idx="46">
                  <c:v>0.05</c:v>
                </c:pt>
                <c:pt idx="47">
                  <c:v>0.1</c:v>
                </c:pt>
                <c:pt idx="48">
                  <c:v>0.15</c:v>
                </c:pt>
                <c:pt idx="49">
                  <c:v>0.2</c:v>
                </c:pt>
                <c:pt idx="50">
                  <c:v>0.25</c:v>
                </c:pt>
                <c:pt idx="51">
                  <c:v>0.3</c:v>
                </c:pt>
                <c:pt idx="52">
                  <c:v>0.35</c:v>
                </c:pt>
                <c:pt idx="53">
                  <c:v>0.4</c:v>
                </c:pt>
                <c:pt idx="54">
                  <c:v>0.45</c:v>
                </c:pt>
                <c:pt idx="55">
                  <c:v>0.5</c:v>
                </c:pt>
                <c:pt idx="56">
                  <c:v>0.55</c:v>
                </c:pt>
                <c:pt idx="57">
                  <c:v>0.6</c:v>
                </c:pt>
                <c:pt idx="58">
                  <c:v>0.65</c:v>
                </c:pt>
                <c:pt idx="59">
                  <c:v>0.7</c:v>
                </c:pt>
                <c:pt idx="60">
                  <c:v>0.75</c:v>
                </c:pt>
                <c:pt idx="61">
                  <c:v>0.8</c:v>
                </c:pt>
                <c:pt idx="62">
                  <c:v>0.85</c:v>
                </c:pt>
                <c:pt idx="63">
                  <c:v>0.9</c:v>
                </c:pt>
                <c:pt idx="64">
                  <c:v>0.95</c:v>
                </c:pt>
                <c:pt idx="65">
                  <c:v>1.0</c:v>
                </c:pt>
                <c:pt idx="66">
                  <c:v>1.1</c:v>
                </c:pt>
                <c:pt idx="67">
                  <c:v>1.2</c:v>
                </c:pt>
                <c:pt idx="68">
                  <c:v>1.3</c:v>
                </c:pt>
                <c:pt idx="69">
                  <c:v>1.400000000000001</c:v>
                </c:pt>
                <c:pt idx="70">
                  <c:v>1.500000000000001</c:v>
                </c:pt>
                <c:pt idx="71">
                  <c:v>1.600000000000001</c:v>
                </c:pt>
                <c:pt idx="72">
                  <c:v>1.700000000000001</c:v>
                </c:pt>
                <c:pt idx="73">
                  <c:v>1.800000000000001</c:v>
                </c:pt>
                <c:pt idx="74">
                  <c:v>1.900000000000001</c:v>
                </c:pt>
                <c:pt idx="75">
                  <c:v>2.000000000000001</c:v>
                </c:pt>
                <c:pt idx="76">
                  <c:v>2.100000000000001</c:v>
                </c:pt>
                <c:pt idx="77">
                  <c:v>2.200000000000001</c:v>
                </c:pt>
                <c:pt idx="78">
                  <c:v>2.300000000000001</c:v>
                </c:pt>
                <c:pt idx="79">
                  <c:v>2.400000000000001</c:v>
                </c:pt>
                <c:pt idx="80">
                  <c:v>2.500000000000001</c:v>
                </c:pt>
                <c:pt idx="81">
                  <c:v>2.600000000000001</c:v>
                </c:pt>
                <c:pt idx="82">
                  <c:v>2.700000000000001</c:v>
                </c:pt>
                <c:pt idx="83">
                  <c:v>2.800000000000002</c:v>
                </c:pt>
                <c:pt idx="84">
                  <c:v>2.900000000000002</c:v>
                </c:pt>
                <c:pt idx="85">
                  <c:v>3.000000000000002</c:v>
                </c:pt>
                <c:pt idx="86">
                  <c:v>3.100000000000002</c:v>
                </c:pt>
                <c:pt idx="87">
                  <c:v>3.200000000000002</c:v>
                </c:pt>
                <c:pt idx="88">
                  <c:v>3.300000000000002</c:v>
                </c:pt>
                <c:pt idx="89">
                  <c:v>3.400000000000002</c:v>
                </c:pt>
                <c:pt idx="90">
                  <c:v>3.500000000000002</c:v>
                </c:pt>
                <c:pt idx="91">
                  <c:v>3.600000000000002</c:v>
                </c:pt>
                <c:pt idx="92">
                  <c:v>3.700000000000002</c:v>
                </c:pt>
                <c:pt idx="93">
                  <c:v>3.800000000000002</c:v>
                </c:pt>
                <c:pt idx="94">
                  <c:v>3.900000000000003</c:v>
                </c:pt>
                <c:pt idx="95">
                  <c:v>4.000000000000003</c:v>
                </c:pt>
                <c:pt idx="96">
                  <c:v>4.100000000000002</c:v>
                </c:pt>
                <c:pt idx="97">
                  <c:v>4.200000000000002</c:v>
                </c:pt>
                <c:pt idx="98">
                  <c:v>4.300000000000002</c:v>
                </c:pt>
                <c:pt idx="99">
                  <c:v>4.400000000000001</c:v>
                </c:pt>
                <c:pt idx="100">
                  <c:v>4.500000000000001</c:v>
                </c:pt>
                <c:pt idx="101">
                  <c:v>4.6</c:v>
                </c:pt>
                <c:pt idx="102">
                  <c:v>4.7</c:v>
                </c:pt>
                <c:pt idx="103">
                  <c:v>4.8</c:v>
                </c:pt>
                <c:pt idx="104">
                  <c:v>4.899999999999999</c:v>
                </c:pt>
                <c:pt idx="105">
                  <c:v>5</c:v>
                </c:pt>
              </c:numCache>
            </c:numRef>
          </c:xVal>
          <c:yVal>
            <c:numRef>
              <c:f>Sheet1!$S$12:$S$117</c:f>
              <c:numCache>
                <c:formatCode>0.00000</c:formatCode>
                <c:ptCount val="106"/>
                <c:pt idx="0">
                  <c:v>3.63149346937341E-7</c:v>
                </c:pt>
                <c:pt idx="1">
                  <c:v>5.04887343289969E-7</c:v>
                </c:pt>
                <c:pt idx="2">
                  <c:v>7.01945994297455E-7</c:v>
                </c:pt>
                <c:pt idx="3">
                  <c:v>9.75917074291275E-7</c:v>
                </c:pt>
                <c:pt idx="4">
                  <c:v>1.35681967506129E-6</c:v>
                </c:pt>
                <c:pt idx="5">
                  <c:v>1.88638940656955E-6</c:v>
                </c:pt>
                <c:pt idx="6">
                  <c:v>2.62265138000531E-6</c:v>
                </c:pt>
                <c:pt idx="7">
                  <c:v>3.6462780362789E-6</c:v>
                </c:pt>
                <c:pt idx="8">
                  <c:v>5.06942844909222E-6</c:v>
                </c:pt>
                <c:pt idx="9">
                  <c:v>7.04803762762208E-6</c:v>
                </c:pt>
                <c:pt idx="10">
                  <c:v>9.79890236132475E-6</c:v>
                </c:pt>
                <c:pt idx="11">
                  <c:v>1.36234357079009E-5</c:v>
                </c:pt>
                <c:pt idx="12">
                  <c:v>1.89406929106514E-5</c:v>
                </c:pt>
                <c:pt idx="13">
                  <c:v>2.63332874046995E-5</c:v>
                </c:pt>
                <c:pt idx="14">
                  <c:v>3.66112279423815E-5</c:v>
                </c:pt>
                <c:pt idx="15">
                  <c:v>5.09006714904044E-5</c:v>
                </c:pt>
                <c:pt idx="16">
                  <c:v>7.07673165798092E-5</c:v>
                </c:pt>
                <c:pt idx="17">
                  <c:v>9.83879573543745E-5</c:v>
                </c:pt>
                <c:pt idx="18">
                  <c:v>0.000136788995544987</c:v>
                </c:pt>
                <c:pt idx="19">
                  <c:v>0.00019017804419714</c:v>
                </c:pt>
                <c:pt idx="20">
                  <c:v>0.000264404957069477</c:v>
                </c:pt>
                <c:pt idx="21">
                  <c:v>0.000367602798830147</c:v>
                </c:pt>
                <c:pt idx="22">
                  <c:v>0.000511078987343832</c:v>
                </c:pt>
                <c:pt idx="23">
                  <c:v>0.000710554250771867</c:v>
                </c:pt>
                <c:pt idx="24">
                  <c:v>0.000987885152379201</c:v>
                </c:pt>
                <c:pt idx="25">
                  <c:v>0.00137345892059776</c:v>
                </c:pt>
                <c:pt idx="26">
                  <c:v>0.0019095229865804</c:v>
                </c:pt>
                <c:pt idx="27">
                  <c:v>0.00265481404765421</c:v>
                </c:pt>
                <c:pt idx="28">
                  <c:v>0.00369099386451684</c:v>
                </c:pt>
                <c:pt idx="29">
                  <c:v>0.00513159696436691</c:v>
                </c:pt>
                <c:pt idx="30">
                  <c:v>0.00713447065243138</c:v>
                </c:pt>
                <c:pt idx="31">
                  <c:v>0.00991907038761068</c:v>
                </c:pt>
                <c:pt idx="32">
                  <c:v>0.0137905055816363</c:v>
                </c:pt>
                <c:pt idx="33">
                  <c:v>0.0191729705270245</c:v>
                </c:pt>
                <c:pt idx="34">
                  <c:v>0.0266562234904322</c:v>
                </c:pt>
                <c:pt idx="35">
                  <c:v>0.0370602066993395</c:v>
                </c:pt>
                <c:pt idx="36">
                  <c:v>0.0515248876529995</c:v>
                </c:pt>
                <c:pt idx="37">
                  <c:v>0.0716351656965134</c:v>
                </c:pt>
                <c:pt idx="38">
                  <c:v>0.0995945299080763</c:v>
                </c:pt>
                <c:pt idx="39">
                  <c:v>0.138466496045161</c:v>
                </c:pt>
                <c:pt idx="40">
                  <c:v>0.19251027686682</c:v>
                </c:pt>
                <c:pt idx="41">
                  <c:v>0.26764746532802</c:v>
                </c:pt>
                <c:pt idx="42">
                  <c:v>0.372110865260826</c:v>
                </c:pt>
                <c:pt idx="43">
                  <c:v>0.517346562110951</c:v>
                </c:pt>
                <c:pt idx="44">
                  <c:v>0.719268073885497</c:v>
                </c:pt>
                <c:pt idx="45">
                  <c:v>1.0</c:v>
                </c:pt>
                <c:pt idx="46">
                  <c:v>1.159303889329727</c:v>
                </c:pt>
                <c:pt idx="47">
                  <c:v>1.306614753688742</c:v>
                </c:pt>
                <c:pt idx="48">
                  <c:v>1.440408658851537</c:v>
                </c:pt>
                <c:pt idx="49">
                  <c:v>1.559301503841382</c:v>
                </c:pt>
                <c:pt idx="50">
                  <c:v>1.662063339486257</c:v>
                </c:pt>
                <c:pt idx="51">
                  <c:v>1.747631092270866</c:v>
                </c:pt>
                <c:pt idx="52">
                  <c:v>1.815119561856214</c:v>
                </c:pt>
                <c:pt idx="53">
                  <c:v>1.863830578497144</c:v>
                </c:pt>
                <c:pt idx="54">
                  <c:v>1.893260225624153</c:v>
                </c:pt>
                <c:pt idx="55">
                  <c:v>1.903104052871705</c:v>
                </c:pt>
                <c:pt idx="56">
                  <c:v>1.893260225624153</c:v>
                </c:pt>
                <c:pt idx="57">
                  <c:v>1.863830578497144</c:v>
                </c:pt>
                <c:pt idx="58">
                  <c:v>1.815119561856214</c:v>
                </c:pt>
                <c:pt idx="59">
                  <c:v>1.747631092270866</c:v>
                </c:pt>
                <c:pt idx="60">
                  <c:v>1.662063339486256</c:v>
                </c:pt>
                <c:pt idx="61">
                  <c:v>1.559301503841382</c:v>
                </c:pt>
                <c:pt idx="62">
                  <c:v>1.440408658851536</c:v>
                </c:pt>
                <c:pt idx="63">
                  <c:v>1.306614753688741</c:v>
                </c:pt>
                <c:pt idx="64">
                  <c:v>1.159303889329726</c:v>
                </c:pt>
                <c:pt idx="65">
                  <c:v>1</c:v>
                </c:pt>
                <c:pt idx="66">
                  <c:v>0.719268073885495</c:v>
                </c:pt>
                <c:pt idx="67">
                  <c:v>0.51734656211095</c:v>
                </c:pt>
                <c:pt idx="68">
                  <c:v>0.372110865260825</c:v>
                </c:pt>
                <c:pt idx="69">
                  <c:v>0.267647465328019</c:v>
                </c:pt>
                <c:pt idx="70">
                  <c:v>0.192510276866819</c:v>
                </c:pt>
                <c:pt idx="71">
                  <c:v>0.13846649604516</c:v>
                </c:pt>
                <c:pt idx="72">
                  <c:v>0.0995945299080758</c:v>
                </c:pt>
                <c:pt idx="73">
                  <c:v>0.071635165696513</c:v>
                </c:pt>
                <c:pt idx="74">
                  <c:v>0.0515248876529992</c:v>
                </c:pt>
                <c:pt idx="75">
                  <c:v>0.0370602066993393</c:v>
                </c:pt>
                <c:pt idx="76">
                  <c:v>0.0266562234904321</c:v>
                </c:pt>
                <c:pt idx="77">
                  <c:v>0.0191729705270244</c:v>
                </c:pt>
                <c:pt idx="78">
                  <c:v>0.0137905055816362</c:v>
                </c:pt>
                <c:pt idx="79">
                  <c:v>0.00991907038761062</c:v>
                </c:pt>
                <c:pt idx="80">
                  <c:v>0.00713447065243134</c:v>
                </c:pt>
                <c:pt idx="81">
                  <c:v>0.00513159696436688</c:v>
                </c:pt>
                <c:pt idx="82">
                  <c:v>0.00369099386451682</c:v>
                </c:pt>
                <c:pt idx="83">
                  <c:v>0.00265481404765419</c:v>
                </c:pt>
                <c:pt idx="84">
                  <c:v>0.00190952298658039</c:v>
                </c:pt>
                <c:pt idx="85">
                  <c:v>0.00137345892059775</c:v>
                </c:pt>
                <c:pt idx="86">
                  <c:v>0.000987885152379197</c:v>
                </c:pt>
                <c:pt idx="87">
                  <c:v>0.000710554250771863</c:v>
                </c:pt>
                <c:pt idx="88">
                  <c:v>0.000511078987343829</c:v>
                </c:pt>
                <c:pt idx="89">
                  <c:v>0.000367602798830145</c:v>
                </c:pt>
                <c:pt idx="90">
                  <c:v>0.000264404957069476</c:v>
                </c:pt>
                <c:pt idx="91">
                  <c:v>0.000190178044197138</c:v>
                </c:pt>
                <c:pt idx="92">
                  <c:v>0.000136788995544986</c:v>
                </c:pt>
                <c:pt idx="93">
                  <c:v>9.83879573543739E-5</c:v>
                </c:pt>
                <c:pt idx="94">
                  <c:v>7.07673165798088E-5</c:v>
                </c:pt>
                <c:pt idx="95">
                  <c:v>5.09006714904041E-5</c:v>
                </c:pt>
                <c:pt idx="96">
                  <c:v>3.66112279423813E-5</c:v>
                </c:pt>
                <c:pt idx="97">
                  <c:v>2.63332874046995E-5</c:v>
                </c:pt>
                <c:pt idx="98">
                  <c:v>1.89406929106514E-5</c:v>
                </c:pt>
                <c:pt idx="99">
                  <c:v>1.36234357079009E-5</c:v>
                </c:pt>
                <c:pt idx="100">
                  <c:v>9.79890236132476E-6</c:v>
                </c:pt>
                <c:pt idx="101">
                  <c:v>7.04803762762209E-6</c:v>
                </c:pt>
                <c:pt idx="102">
                  <c:v>5.06942844909225E-6</c:v>
                </c:pt>
                <c:pt idx="103">
                  <c:v>3.64627803627892E-6</c:v>
                </c:pt>
                <c:pt idx="104">
                  <c:v>2.62265138000532E-6</c:v>
                </c:pt>
                <c:pt idx="105">
                  <c:v>1.88638940656957E-6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Sheet1!$T$11</c:f>
              <c:strCache>
                <c:ptCount val="1"/>
                <c:pt idx="0">
                  <c:v>psi2(x)</c:v>
                </c:pt>
              </c:strCache>
            </c:strRef>
          </c:tx>
          <c:marker>
            <c:symbol val="none"/>
          </c:marker>
          <c:xVal>
            <c:numRef>
              <c:f>Sheet1!$R$12:$R$117</c:f>
              <c:numCache>
                <c:formatCode>General</c:formatCode>
                <c:ptCount val="106"/>
                <c:pt idx="0">
                  <c:v>-4.5</c:v>
                </c:pt>
                <c:pt idx="1">
                  <c:v>-4.4</c:v>
                </c:pt>
                <c:pt idx="2">
                  <c:v>-4.300000000000001</c:v>
                </c:pt>
                <c:pt idx="3">
                  <c:v>-4.200000000000001</c:v>
                </c:pt>
                <c:pt idx="4">
                  <c:v>-4.100000000000001</c:v>
                </c:pt>
                <c:pt idx="5">
                  <c:v>-4.000000000000002</c:v>
                </c:pt>
                <c:pt idx="6">
                  <c:v>-3.900000000000002</c:v>
                </c:pt>
                <c:pt idx="7">
                  <c:v>-3.800000000000002</c:v>
                </c:pt>
                <c:pt idx="8">
                  <c:v>-3.700000000000001</c:v>
                </c:pt>
                <c:pt idx="9">
                  <c:v>-3.600000000000001</c:v>
                </c:pt>
                <c:pt idx="10">
                  <c:v>-3.500000000000001</c:v>
                </c:pt>
                <c:pt idx="11">
                  <c:v>-3.400000000000001</c:v>
                </c:pt>
                <c:pt idx="12">
                  <c:v>-3.300000000000001</c:v>
                </c:pt>
                <c:pt idx="13">
                  <c:v>-3.200000000000001</c:v>
                </c:pt>
                <c:pt idx="14">
                  <c:v>-3.100000000000001</c:v>
                </c:pt>
                <c:pt idx="15">
                  <c:v>-3.000000000000001</c:v>
                </c:pt>
                <c:pt idx="16">
                  <c:v>-2.900000000000001</c:v>
                </c:pt>
                <c:pt idx="17">
                  <c:v>-2.800000000000001</c:v>
                </c:pt>
                <c:pt idx="18">
                  <c:v>-2.700000000000001</c:v>
                </c:pt>
                <c:pt idx="19">
                  <c:v>-2.6</c:v>
                </c:pt>
                <c:pt idx="20">
                  <c:v>-2.5</c:v>
                </c:pt>
                <c:pt idx="21">
                  <c:v>-2.4</c:v>
                </c:pt>
                <c:pt idx="22">
                  <c:v>-2.3</c:v>
                </c:pt>
                <c:pt idx="23">
                  <c:v>-2.2</c:v>
                </c:pt>
                <c:pt idx="24">
                  <c:v>-2.1</c:v>
                </c:pt>
                <c:pt idx="25">
                  <c:v>-2.0</c:v>
                </c:pt>
                <c:pt idx="26">
                  <c:v>-1.9</c:v>
                </c:pt>
                <c:pt idx="27">
                  <c:v>-1.8</c:v>
                </c:pt>
                <c:pt idx="28">
                  <c:v>-1.7</c:v>
                </c:pt>
                <c:pt idx="29">
                  <c:v>-1.6</c:v>
                </c:pt>
                <c:pt idx="30">
                  <c:v>-1.5</c:v>
                </c:pt>
                <c:pt idx="31">
                  <c:v>-1.399999999999999</c:v>
                </c:pt>
                <c:pt idx="32">
                  <c:v>-1.299999999999999</c:v>
                </c:pt>
                <c:pt idx="33">
                  <c:v>-1.199999999999999</c:v>
                </c:pt>
                <c:pt idx="34">
                  <c:v>-1.099999999999999</c:v>
                </c:pt>
                <c:pt idx="35">
                  <c:v>-0.999999999999999</c:v>
                </c:pt>
                <c:pt idx="36">
                  <c:v>-0.899999999999999</c:v>
                </c:pt>
                <c:pt idx="37">
                  <c:v>-0.799999999999999</c:v>
                </c:pt>
                <c:pt idx="38">
                  <c:v>-0.699999999999999</c:v>
                </c:pt>
                <c:pt idx="39">
                  <c:v>-0.599999999999999</c:v>
                </c:pt>
                <c:pt idx="40">
                  <c:v>-0.499999999999999</c:v>
                </c:pt>
                <c:pt idx="41">
                  <c:v>-0.399999999999999</c:v>
                </c:pt>
                <c:pt idx="42">
                  <c:v>-0.299999999999999</c:v>
                </c:pt>
                <c:pt idx="43">
                  <c:v>-0.199999999999999</c:v>
                </c:pt>
                <c:pt idx="44">
                  <c:v>-0.0999999999999993</c:v>
                </c:pt>
                <c:pt idx="45">
                  <c:v>0.0</c:v>
                </c:pt>
                <c:pt idx="46">
                  <c:v>0.05</c:v>
                </c:pt>
                <c:pt idx="47">
                  <c:v>0.1</c:v>
                </c:pt>
                <c:pt idx="48">
                  <c:v>0.15</c:v>
                </c:pt>
                <c:pt idx="49">
                  <c:v>0.2</c:v>
                </c:pt>
                <c:pt idx="50">
                  <c:v>0.25</c:v>
                </c:pt>
                <c:pt idx="51">
                  <c:v>0.3</c:v>
                </c:pt>
                <c:pt idx="52">
                  <c:v>0.35</c:v>
                </c:pt>
                <c:pt idx="53">
                  <c:v>0.4</c:v>
                </c:pt>
                <c:pt idx="54">
                  <c:v>0.45</c:v>
                </c:pt>
                <c:pt idx="55">
                  <c:v>0.5</c:v>
                </c:pt>
                <c:pt idx="56">
                  <c:v>0.55</c:v>
                </c:pt>
                <c:pt idx="57">
                  <c:v>0.6</c:v>
                </c:pt>
                <c:pt idx="58">
                  <c:v>0.65</c:v>
                </c:pt>
                <c:pt idx="59">
                  <c:v>0.7</c:v>
                </c:pt>
                <c:pt idx="60">
                  <c:v>0.75</c:v>
                </c:pt>
                <c:pt idx="61">
                  <c:v>0.8</c:v>
                </c:pt>
                <c:pt idx="62">
                  <c:v>0.85</c:v>
                </c:pt>
                <c:pt idx="63">
                  <c:v>0.9</c:v>
                </c:pt>
                <c:pt idx="64">
                  <c:v>0.95</c:v>
                </c:pt>
                <c:pt idx="65">
                  <c:v>1.0</c:v>
                </c:pt>
                <c:pt idx="66">
                  <c:v>1.1</c:v>
                </c:pt>
                <c:pt idx="67">
                  <c:v>1.2</c:v>
                </c:pt>
                <c:pt idx="68">
                  <c:v>1.3</c:v>
                </c:pt>
                <c:pt idx="69">
                  <c:v>1.400000000000001</c:v>
                </c:pt>
                <c:pt idx="70">
                  <c:v>1.500000000000001</c:v>
                </c:pt>
                <c:pt idx="71">
                  <c:v>1.600000000000001</c:v>
                </c:pt>
                <c:pt idx="72">
                  <c:v>1.700000000000001</c:v>
                </c:pt>
                <c:pt idx="73">
                  <c:v>1.800000000000001</c:v>
                </c:pt>
                <c:pt idx="74">
                  <c:v>1.900000000000001</c:v>
                </c:pt>
                <c:pt idx="75">
                  <c:v>2.000000000000001</c:v>
                </c:pt>
                <c:pt idx="76">
                  <c:v>2.100000000000001</c:v>
                </c:pt>
                <c:pt idx="77">
                  <c:v>2.200000000000001</c:v>
                </c:pt>
                <c:pt idx="78">
                  <c:v>2.300000000000001</c:v>
                </c:pt>
                <c:pt idx="79">
                  <c:v>2.400000000000001</c:v>
                </c:pt>
                <c:pt idx="80">
                  <c:v>2.500000000000001</c:v>
                </c:pt>
                <c:pt idx="81">
                  <c:v>2.600000000000001</c:v>
                </c:pt>
                <c:pt idx="82">
                  <c:v>2.700000000000001</c:v>
                </c:pt>
                <c:pt idx="83">
                  <c:v>2.800000000000002</c:v>
                </c:pt>
                <c:pt idx="84">
                  <c:v>2.900000000000002</c:v>
                </c:pt>
                <c:pt idx="85">
                  <c:v>3.000000000000002</c:v>
                </c:pt>
                <c:pt idx="86">
                  <c:v>3.100000000000002</c:v>
                </c:pt>
                <c:pt idx="87">
                  <c:v>3.200000000000002</c:v>
                </c:pt>
                <c:pt idx="88">
                  <c:v>3.300000000000002</c:v>
                </c:pt>
                <c:pt idx="89">
                  <c:v>3.400000000000002</c:v>
                </c:pt>
                <c:pt idx="90">
                  <c:v>3.500000000000002</c:v>
                </c:pt>
                <c:pt idx="91">
                  <c:v>3.600000000000002</c:v>
                </c:pt>
                <c:pt idx="92">
                  <c:v>3.700000000000002</c:v>
                </c:pt>
                <c:pt idx="93">
                  <c:v>3.800000000000002</c:v>
                </c:pt>
                <c:pt idx="94">
                  <c:v>3.900000000000003</c:v>
                </c:pt>
                <c:pt idx="95">
                  <c:v>4.000000000000003</c:v>
                </c:pt>
                <c:pt idx="96">
                  <c:v>4.100000000000002</c:v>
                </c:pt>
                <c:pt idx="97">
                  <c:v>4.200000000000002</c:v>
                </c:pt>
                <c:pt idx="98">
                  <c:v>4.300000000000002</c:v>
                </c:pt>
                <c:pt idx="99">
                  <c:v>4.400000000000001</c:v>
                </c:pt>
                <c:pt idx="100">
                  <c:v>4.500000000000001</c:v>
                </c:pt>
                <c:pt idx="101">
                  <c:v>4.6</c:v>
                </c:pt>
                <c:pt idx="102">
                  <c:v>4.7</c:v>
                </c:pt>
                <c:pt idx="103">
                  <c:v>4.8</c:v>
                </c:pt>
                <c:pt idx="104">
                  <c:v>4.899999999999999</c:v>
                </c:pt>
                <c:pt idx="105">
                  <c:v>5</c:v>
                </c:pt>
              </c:numCache>
            </c:numRef>
          </c:xVal>
          <c:yVal>
            <c:numRef>
              <c:f>Sheet1!$T$12:$T$117</c:f>
              <c:numCache>
                <c:formatCode>General</c:formatCode>
                <c:ptCount val="106"/>
                <c:pt idx="0">
                  <c:v>0.0072406711180204</c:v>
                </c:pt>
                <c:pt idx="1">
                  <c:v>0.00807865928467148</c:v>
                </c:pt>
                <c:pt idx="2">
                  <c:v>0.00901363074969383</c:v>
                </c:pt>
                <c:pt idx="3">
                  <c:v>0.0100568097290577</c:v>
                </c:pt>
                <c:pt idx="4">
                  <c:v>0.0112207194564637</c:v>
                </c:pt>
                <c:pt idx="5">
                  <c:v>0.0125193325232037</c:v>
                </c:pt>
                <c:pt idx="6">
                  <c:v>0.0139682386173784</c:v>
                </c:pt>
                <c:pt idx="7">
                  <c:v>0.0155848316761613</c:v>
                </c:pt>
                <c:pt idx="8">
                  <c:v>0.0173885186978476</c:v>
                </c:pt>
                <c:pt idx="9">
                  <c:v>0.0194009527204512</c:v>
                </c:pt>
                <c:pt idx="10">
                  <c:v>0.0216462927637288</c:v>
                </c:pt>
                <c:pt idx="11">
                  <c:v>0.0241514938552029</c:v>
                </c:pt>
                <c:pt idx="12">
                  <c:v>0.0269466306219091</c:v>
                </c:pt>
                <c:pt idx="13">
                  <c:v>0.0300652583325475</c:v>
                </c:pt>
                <c:pt idx="14">
                  <c:v>0.0335448157243036</c:v>
                </c:pt>
                <c:pt idx="15">
                  <c:v>0.0374270744502244</c:v>
                </c:pt>
                <c:pt idx="16">
                  <c:v>0.04175864054271</c:v>
                </c:pt>
                <c:pt idx="17">
                  <c:v>0.0465915139131268</c:v>
                </c:pt>
                <c:pt idx="18">
                  <c:v>0.0519837126042661</c:v>
                </c:pt>
                <c:pt idx="19">
                  <c:v>0.0579999692897203</c:v>
                </c:pt>
                <c:pt idx="20">
                  <c:v>0.0647125083815662</c:v>
                </c:pt>
                <c:pt idx="21">
                  <c:v>0.0722019130754349</c:v>
                </c:pt>
                <c:pt idx="22">
                  <c:v>0.0805580927417372</c:v>
                </c:pt>
                <c:pt idx="23">
                  <c:v>0.0898813622764557</c:v>
                </c:pt>
                <c:pt idx="24">
                  <c:v>0.100283646368975</c:v>
                </c:pt>
                <c:pt idx="25">
                  <c:v>0.111889823144036</c:v>
                </c:pt>
                <c:pt idx="26">
                  <c:v>0.124839223308067</c:v>
                </c:pt>
                <c:pt idx="27">
                  <c:v>0.139287302796957</c:v>
                </c:pt>
                <c:pt idx="28">
                  <c:v>0.155407509005205</c:v>
                </c:pt>
                <c:pt idx="29">
                  <c:v>0.173393363000282</c:v>
                </c:pt>
                <c:pt idx="30">
                  <c:v>0.193460782718939</c:v>
                </c:pt>
                <c:pt idx="31">
                  <c:v>0.215850675035143</c:v>
                </c:pt>
                <c:pt idx="32">
                  <c:v>0.24083182781709</c:v>
                </c:pt>
                <c:pt idx="33">
                  <c:v>0.268704136692078</c:v>
                </c:pt>
                <c:pt idx="34">
                  <c:v>0.299802205256159</c:v>
                </c:pt>
                <c:pt idx="35">
                  <c:v>0.334499361948624</c:v>
                </c:pt>
                <c:pt idx="36">
                  <c:v>0.373212141813416</c:v>
                </c:pt>
                <c:pt idx="37">
                  <c:v>0.416405286950445</c:v>
                </c:pt>
                <c:pt idx="38">
                  <c:v>0.464597325686603</c:v>
                </c:pt>
                <c:pt idx="39">
                  <c:v>0.518366797443739</c:v>
                </c:pt>
                <c:pt idx="40">
                  <c:v>0.578359198032351</c:v>
                </c:pt>
                <c:pt idx="41">
                  <c:v>0.64529472874838</c:v>
                </c:pt>
                <c:pt idx="42">
                  <c:v>0.719976942300057</c:v>
                </c:pt>
                <c:pt idx="43">
                  <c:v>0.803302389358067</c:v>
                </c:pt>
                <c:pt idx="44">
                  <c:v>0.896271381534671</c:v>
                </c:pt>
                <c:pt idx="45">
                  <c:v>1.0</c:v>
                </c:pt>
                <c:pt idx="46">
                  <c:v>1.03724034721036</c:v>
                </c:pt>
                <c:pt idx="47">
                  <c:v>1.038796831043092</c:v>
                </c:pt>
                <c:pt idx="48">
                  <c:v>1.004615904259518</c:v>
                </c:pt>
                <c:pt idx="49">
                  <c:v>0.935873482860927</c:v>
                </c:pt>
                <c:pt idx="50">
                  <c:v>0.834934491408951</c:v>
                </c:pt>
                <c:pt idx="51">
                  <c:v>0.705271503247016</c:v>
                </c:pt>
                <c:pt idx="52">
                  <c:v>0.551345274618504</c:v>
                </c:pt>
                <c:pt idx="53">
                  <c:v>0.378451282629936</c:v>
                </c:pt>
                <c:pt idx="54">
                  <c:v>0.192537546566838</c:v>
                </c:pt>
                <c:pt idx="55">
                  <c:v>4.44089209850063E-16</c:v>
                </c:pt>
                <c:pt idx="56">
                  <c:v>-0.192537546566837</c:v>
                </c:pt>
                <c:pt idx="57">
                  <c:v>-0.378451282629935</c:v>
                </c:pt>
                <c:pt idx="58">
                  <c:v>-0.551345274618503</c:v>
                </c:pt>
                <c:pt idx="59">
                  <c:v>-0.705271503247016</c:v>
                </c:pt>
                <c:pt idx="60">
                  <c:v>-0.834934491408951</c:v>
                </c:pt>
                <c:pt idx="61">
                  <c:v>-0.935873482860927</c:v>
                </c:pt>
                <c:pt idx="62">
                  <c:v>-1.004615904259518</c:v>
                </c:pt>
                <c:pt idx="63">
                  <c:v>-1.038796831043092</c:v>
                </c:pt>
                <c:pt idx="64">
                  <c:v>-1.03724034721036</c:v>
                </c:pt>
                <c:pt idx="65">
                  <c:v>-1</c:v>
                </c:pt>
                <c:pt idx="66">
                  <c:v>-0.89627138153467</c:v>
                </c:pt>
                <c:pt idx="67">
                  <c:v>-0.803302389358066</c:v>
                </c:pt>
                <c:pt idx="68">
                  <c:v>-0.719976942300056</c:v>
                </c:pt>
                <c:pt idx="69">
                  <c:v>-0.645294728748379</c:v>
                </c:pt>
                <c:pt idx="70">
                  <c:v>-0.57835919803235</c:v>
                </c:pt>
                <c:pt idx="71">
                  <c:v>-0.518366797443738</c:v>
                </c:pt>
                <c:pt idx="72">
                  <c:v>-0.464597325686602</c:v>
                </c:pt>
                <c:pt idx="73">
                  <c:v>-0.416405286950444</c:v>
                </c:pt>
                <c:pt idx="74">
                  <c:v>-0.373212141813415</c:v>
                </c:pt>
                <c:pt idx="75">
                  <c:v>-0.334499361948623</c:v>
                </c:pt>
                <c:pt idx="76">
                  <c:v>-0.299802205256158</c:v>
                </c:pt>
                <c:pt idx="77">
                  <c:v>-0.268704136692078</c:v>
                </c:pt>
                <c:pt idx="78">
                  <c:v>-0.240831827817089</c:v>
                </c:pt>
                <c:pt idx="79">
                  <c:v>-0.215850675035143</c:v>
                </c:pt>
                <c:pt idx="80">
                  <c:v>-0.193460782718938</c:v>
                </c:pt>
                <c:pt idx="81">
                  <c:v>-0.173393363000282</c:v>
                </c:pt>
                <c:pt idx="82">
                  <c:v>-0.155407509005205</c:v>
                </c:pt>
                <c:pt idx="83">
                  <c:v>-0.139287302796957</c:v>
                </c:pt>
                <c:pt idx="84">
                  <c:v>-0.124839223308066</c:v>
                </c:pt>
                <c:pt idx="85">
                  <c:v>-0.111889823144036</c:v>
                </c:pt>
                <c:pt idx="86">
                  <c:v>-0.100283646368975</c:v>
                </c:pt>
                <c:pt idx="87">
                  <c:v>-0.0898813622764556</c:v>
                </c:pt>
                <c:pt idx="88">
                  <c:v>-0.0805580927417371</c:v>
                </c:pt>
                <c:pt idx="89">
                  <c:v>-0.0722019130754348</c:v>
                </c:pt>
                <c:pt idx="90">
                  <c:v>-0.0647125083815661</c:v>
                </c:pt>
                <c:pt idx="91">
                  <c:v>-0.0579999692897202</c:v>
                </c:pt>
                <c:pt idx="92">
                  <c:v>-0.051983712604266</c:v>
                </c:pt>
                <c:pt idx="93">
                  <c:v>-0.0465915139131267</c:v>
                </c:pt>
                <c:pt idx="94">
                  <c:v>-0.0417586405427099</c:v>
                </c:pt>
                <c:pt idx="95">
                  <c:v>-0.0374270744502243</c:v>
                </c:pt>
                <c:pt idx="96">
                  <c:v>-0.0335448157243035</c:v>
                </c:pt>
                <c:pt idx="97">
                  <c:v>-0.0300652583325474</c:v>
                </c:pt>
                <c:pt idx="98">
                  <c:v>-0.0269466306219091</c:v>
                </c:pt>
                <c:pt idx="99">
                  <c:v>-0.0241514938552029</c:v>
                </c:pt>
                <c:pt idx="100">
                  <c:v>-0.0216462927637288</c:v>
                </c:pt>
                <c:pt idx="101">
                  <c:v>-0.0194009527204512</c:v>
                </c:pt>
                <c:pt idx="102">
                  <c:v>-0.0173885186978476</c:v>
                </c:pt>
                <c:pt idx="103">
                  <c:v>-0.0155848316761613</c:v>
                </c:pt>
                <c:pt idx="104">
                  <c:v>-0.0139682386173784</c:v>
                </c:pt>
                <c:pt idx="105">
                  <c:v>-0.0125193325232037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412936"/>
        <c:axId val="-2136407496"/>
      </c:scatterChart>
      <c:valAx>
        <c:axId val="-2136412936"/>
        <c:scaling>
          <c:orientation val="minMax"/>
          <c:max val="5.0"/>
          <c:min val="-5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x/L</a:t>
                </a:r>
              </a:p>
            </c:rich>
          </c:tx>
          <c:layout>
            <c:manualLayout>
              <c:xMode val="edge"/>
              <c:yMode val="edge"/>
              <c:x val="0.513327641273756"/>
              <c:y val="0.9546707175874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36407496"/>
        <c:crosses val="autoZero"/>
        <c:crossBetween val="midCat"/>
      </c:valAx>
      <c:valAx>
        <c:axId val="-213640749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-2136412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165100</xdr:colOff>
      <xdr:row>3</xdr:row>
      <xdr:rowOff>12700</xdr:rowOff>
    </xdr:from>
    <xdr:to>
      <xdr:col>16</xdr:col>
      <xdr:colOff>736600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88900</xdr:colOff>
      <xdr:row>0</xdr:row>
      <xdr:rowOff>177800</xdr:rowOff>
    </xdr:from>
    <xdr:to>
      <xdr:col>34</xdr:col>
      <xdr:colOff>571500</xdr:colOff>
      <xdr:row>49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736600</xdr:colOff>
      <xdr:row>4</xdr:row>
      <xdr:rowOff>0</xdr:rowOff>
    </xdr:from>
    <xdr:to>
      <xdr:col>29</xdr:col>
      <xdr:colOff>751215</xdr:colOff>
      <xdr:row>46</xdr:row>
      <xdr:rowOff>25400</xdr:rowOff>
    </xdr:to>
    <xdr:cxnSp macro="">
      <xdr:nvCxnSpPr>
        <xdr:cNvPr id="5" name="Straight Connector 4"/>
        <xdr:cNvCxnSpPr/>
      </xdr:nvCxnSpPr>
      <xdr:spPr>
        <a:xfrm flipH="1" flipV="1">
          <a:off x="25209500" y="863600"/>
          <a:ext cx="14615" cy="80264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"/>
  <sheetViews>
    <sheetView tabSelected="1" workbookViewId="0">
      <selection activeCell="V20" sqref="V20"/>
    </sheetView>
  </sheetViews>
  <sheetFormatPr baseColWidth="10" defaultRowHeight="15" x14ac:dyDescent="0"/>
  <cols>
    <col min="4" max="4" width="12.5" customWidth="1"/>
    <col min="5" max="5" width="14" customWidth="1"/>
    <col min="18" max="18" width="12" customWidth="1"/>
    <col min="21" max="21" width="11.83203125" customWidth="1"/>
  </cols>
  <sheetData>
    <row r="1" spans="1:23" ht="20">
      <c r="A1" s="23" t="s">
        <v>17</v>
      </c>
      <c r="F1" t="s">
        <v>19</v>
      </c>
    </row>
    <row r="2" spans="1:23" ht="18">
      <c r="A2" s="22" t="s">
        <v>18</v>
      </c>
      <c r="R2" s="28" t="s">
        <v>11</v>
      </c>
      <c r="S2" t="s">
        <v>12</v>
      </c>
      <c r="T2" t="s">
        <v>13</v>
      </c>
      <c r="U2" s="28" t="s">
        <v>11</v>
      </c>
      <c r="V2" t="s">
        <v>14</v>
      </c>
      <c r="W2" t="s">
        <v>15</v>
      </c>
    </row>
    <row r="3" spans="1:23">
      <c r="A3" t="s">
        <v>20</v>
      </c>
      <c r="R3" s="29">
        <v>2</v>
      </c>
      <c r="S3" s="3">
        <f t="shared" ref="S3:S8" si="0">SQRT($C$4-R3^2)-R3*TAN(R3/2)</f>
        <v>0.20180934104559523</v>
      </c>
      <c r="T3" s="1">
        <f>R3/SQRT($C$4-R3^2)+TAN(R3/2)+R3/(COS(R3/2))^2/2</f>
        <v>5.585949234625188</v>
      </c>
      <c r="U3" s="29">
        <v>3.7</v>
      </c>
      <c r="V3">
        <f>SQRT($C$4-U3^2)+U3/TAN(U3/2)</f>
        <v>8.3790619661682664E-2</v>
      </c>
      <c r="W3">
        <f>U3/SQRT($C$4-U3^2)-1/TAN(U3/2)+U3/(SIN(U3/2))^2/2</f>
        <v>5.5214534909679278</v>
      </c>
    </row>
    <row r="4" spans="1:23">
      <c r="A4" s="25" t="s">
        <v>0</v>
      </c>
      <c r="B4" s="26" t="s">
        <v>1</v>
      </c>
      <c r="C4" s="27">
        <v>15</v>
      </c>
      <c r="R4" s="3">
        <f>R3+S3/T3</f>
        <v>2.0361280299138156</v>
      </c>
      <c r="S4" s="3">
        <f t="shared" si="0"/>
        <v>-6.1673396819870163E-3</v>
      </c>
      <c r="T4" s="4">
        <f t="shared" ref="T4:T8" si="1">R4/SQRT($C$4-R4^2)+TAN(R4/2)+R4/(COS(R4/2))^2/2</f>
        <v>5.9325607081760037</v>
      </c>
      <c r="U4" s="3">
        <f>U3+V3/W3</f>
        <v>3.7151754641778201</v>
      </c>
      <c r="V4">
        <f t="shared" ref="V4:V8" si="2">SQRT($C$4-U4^2)+U4/TAN(U4/2)</f>
        <v>-1.3959177195586037E-3</v>
      </c>
      <c r="W4">
        <f t="shared" ref="W4:W8" si="3">U4/SQRT($C$4-U4^2)-1/TAN(U4/2)+U4/(SIN(U4/2))^2/2</f>
        <v>5.7091351240610884</v>
      </c>
    </row>
    <row r="5" spans="1:23">
      <c r="R5" s="3">
        <f>R4+S4/T4</f>
        <v>2.0350884552705275</v>
      </c>
      <c r="S5" s="3">
        <f t="shared" si="0"/>
        <v>-5.4176052852739076E-6</v>
      </c>
      <c r="T5" s="4">
        <f t="shared" si="1"/>
        <v>5.9221425515226587</v>
      </c>
      <c r="U5" s="3">
        <f t="shared" ref="U5:U8" si="4">U4+V4/W4</f>
        <v>3.7149309581906214</v>
      </c>
      <c r="V5">
        <f t="shared" si="2"/>
        <v>-3.9219872816076418E-7</v>
      </c>
      <c r="W5">
        <f t="shared" si="3"/>
        <v>5.7059281100755914</v>
      </c>
    </row>
    <row r="6" spans="1:23">
      <c r="B6" s="19">
        <v>1</v>
      </c>
      <c r="C6" s="15">
        <v>2</v>
      </c>
      <c r="D6" s="11">
        <v>3</v>
      </c>
      <c r="E6" s="6">
        <v>4</v>
      </c>
      <c r="R6" s="3">
        <f>R5+S5/T5</f>
        <v>2.0350875404655837</v>
      </c>
      <c r="S6" s="3">
        <f t="shared" si="0"/>
        <v>-4.1886494273057906E-12</v>
      </c>
      <c r="T6" s="4">
        <f t="shared" si="1"/>
        <v>5.9221333958411684</v>
      </c>
      <c r="U6" s="3">
        <f t="shared" si="4"/>
        <v>3.7149308894553128</v>
      </c>
      <c r="V6">
        <f t="shared" si="2"/>
        <v>-3.0198066269804258E-14</v>
      </c>
      <c r="W6">
        <f t="shared" si="3"/>
        <v>5.7059272094306266</v>
      </c>
    </row>
    <row r="7" spans="1:23">
      <c r="A7" s="5" t="s">
        <v>2</v>
      </c>
      <c r="B7" s="20" t="s">
        <v>3</v>
      </c>
      <c r="C7" s="16" t="s">
        <v>4</v>
      </c>
      <c r="D7" s="12" t="s">
        <v>5</v>
      </c>
      <c r="E7" s="7" t="s">
        <v>6</v>
      </c>
      <c r="R7" s="3">
        <f>R6+S6/T6</f>
        <v>2.0350875404648763</v>
      </c>
      <c r="S7" s="3">
        <f t="shared" si="0"/>
        <v>0</v>
      </c>
      <c r="T7" s="4">
        <f t="shared" si="1"/>
        <v>5.9221333958340896</v>
      </c>
      <c r="U7" s="3">
        <f t="shared" si="4"/>
        <v>3.7149308894553075</v>
      </c>
      <c r="V7">
        <f t="shared" si="2"/>
        <v>0</v>
      </c>
      <c r="W7">
        <f t="shared" si="3"/>
        <v>5.7059272094305546</v>
      </c>
    </row>
    <row r="8" spans="1:23">
      <c r="A8" s="1">
        <f>0</f>
        <v>0</v>
      </c>
      <c r="B8" s="21">
        <f>SQRT(A8)</f>
        <v>0</v>
      </c>
      <c r="C8" s="17">
        <f>SQRT($C$4-A8)</f>
        <v>3.872983346207417</v>
      </c>
      <c r="D8" s="13">
        <f>IF((ABS(B8*TAN(B8/2))&lt;$C$8+0.5),B8*TAN(B8/2),0)</f>
        <v>0</v>
      </c>
      <c r="E8" s="8">
        <v>-2</v>
      </c>
      <c r="R8" s="3">
        <f>R7+S7/T7</f>
        <v>2.0350875404648763</v>
      </c>
      <c r="S8" s="3">
        <f t="shared" si="0"/>
        <v>0</v>
      </c>
      <c r="T8" s="4">
        <f t="shared" si="1"/>
        <v>5.9221333958340896</v>
      </c>
      <c r="U8" s="3">
        <f t="shared" si="4"/>
        <v>3.7149308894553075</v>
      </c>
      <c r="V8">
        <f t="shared" si="2"/>
        <v>0</v>
      </c>
      <c r="W8">
        <f t="shared" si="3"/>
        <v>5.7059272094305546</v>
      </c>
    </row>
    <row r="9" spans="1:23">
      <c r="A9" s="1">
        <f>A8+$C$4/100</f>
        <v>0.15</v>
      </c>
      <c r="B9" s="21">
        <f t="shared" ref="B9:B72" si="5">SQRT(A9)</f>
        <v>0.3872983346207417</v>
      </c>
      <c r="C9" s="17">
        <f t="shared" ref="C9:C72" si="6">SQRT($C$4-A9)</f>
        <v>3.8535697735995385</v>
      </c>
      <c r="D9" s="13">
        <f t="shared" ref="D9:D72" si="7">B9*TAN(B9/2)</f>
        <v>7.5951779242299872E-2</v>
      </c>
      <c r="E9" s="9">
        <f>-B9/TAN(B9/2)</f>
        <v>-1.974937275945478</v>
      </c>
      <c r="R9" t="s">
        <v>8</v>
      </c>
      <c r="S9" s="3" t="s">
        <v>9</v>
      </c>
      <c r="T9" s="3" t="s">
        <v>2</v>
      </c>
      <c r="U9" t="s">
        <v>8</v>
      </c>
      <c r="V9" s="3" t="s">
        <v>9</v>
      </c>
      <c r="W9" s="3" t="s">
        <v>2</v>
      </c>
    </row>
    <row r="10" spans="1:23">
      <c r="A10" s="1">
        <f t="shared" ref="A10:A73" si="8">A9+$C$4/100</f>
        <v>0.3</v>
      </c>
      <c r="B10" s="21">
        <f t="shared" si="5"/>
        <v>0.54772255750516607</v>
      </c>
      <c r="C10" s="17">
        <f t="shared" si="6"/>
        <v>3.8340579025361627</v>
      </c>
      <c r="D10" s="13">
        <f t="shared" si="7"/>
        <v>0.15386602222704984</v>
      </c>
      <c r="E10" s="9">
        <f t="shared" ref="E10:E73" si="9">-B10/TAN(B10/2)</f>
        <v>-1.9497482007906199</v>
      </c>
      <c r="R10" s="24">
        <f>R8+S8/T8</f>
        <v>2.0350875404648763</v>
      </c>
      <c r="S10" s="3">
        <f>SQRT($C$4-R10^2)</f>
        <v>3.2952114807163166</v>
      </c>
      <c r="T10" s="3">
        <f>R10^2</f>
        <v>4.1415812973553798</v>
      </c>
      <c r="U10" s="24">
        <f>U8+V8/W8</f>
        <v>3.7149308894553075</v>
      </c>
      <c r="V10" s="3">
        <f>SQRT($C$4-U10^2)</f>
        <v>1.0951203068936302</v>
      </c>
      <c r="W10" s="3">
        <f>U10^2</f>
        <v>13.800711513429201</v>
      </c>
    </row>
    <row r="11" spans="1:23">
      <c r="A11" s="1">
        <f t="shared" si="8"/>
        <v>0.44999999999999996</v>
      </c>
      <c r="B11" s="21">
        <f t="shared" si="5"/>
        <v>0.67082039324993692</v>
      </c>
      <c r="C11" s="17">
        <f t="shared" si="6"/>
        <v>3.8144462245521304</v>
      </c>
      <c r="D11" s="13">
        <f t="shared" si="7"/>
        <v>0.23383530268551053</v>
      </c>
      <c r="E11" s="9">
        <f t="shared" si="9"/>
        <v>-1.9244314046335997</v>
      </c>
      <c r="R11" t="s">
        <v>7</v>
      </c>
      <c r="S11" t="s">
        <v>10</v>
      </c>
      <c r="T11" t="s">
        <v>16</v>
      </c>
    </row>
    <row r="12" spans="1:23">
      <c r="A12" s="1">
        <f t="shared" si="8"/>
        <v>0.6</v>
      </c>
      <c r="B12" s="21">
        <f t="shared" si="5"/>
        <v>0.7745966692414834</v>
      </c>
      <c r="C12" s="17">
        <f t="shared" si="6"/>
        <v>3.7947331922020551</v>
      </c>
      <c r="D12" s="13">
        <f t="shared" si="7"/>
        <v>0.31595817927080427</v>
      </c>
      <c r="E12" s="9">
        <f t="shared" si="9"/>
        <v>-1.8989854967031781</v>
      </c>
      <c r="R12">
        <v>-4.5</v>
      </c>
      <c r="S12" s="2">
        <f>EXP($S$10*R12)</f>
        <v>3.6314934693734119E-7</v>
      </c>
      <c r="T12">
        <f>EXP($V$10*R12)</f>
        <v>7.2406711180204057E-3</v>
      </c>
    </row>
    <row r="13" spans="1:23">
      <c r="A13" s="1">
        <f t="shared" si="8"/>
        <v>0.75</v>
      </c>
      <c r="B13" s="21">
        <f t="shared" si="5"/>
        <v>0.8660254037844386</v>
      </c>
      <c r="C13" s="17">
        <f t="shared" si="6"/>
        <v>3.7749172176353749</v>
      </c>
      <c r="D13" s="13">
        <f t="shared" si="7"/>
        <v>0.40033968770067302</v>
      </c>
      <c r="E13" s="9">
        <f t="shared" si="9"/>
        <v>-1.8734090649557626</v>
      </c>
      <c r="R13">
        <f>R12+0.1</f>
        <v>-4.4000000000000004</v>
      </c>
      <c r="S13" s="2">
        <f t="shared" ref="S13:S57" si="10">EXP($S$10*R13)</f>
        <v>5.048873432899693E-7</v>
      </c>
      <c r="T13">
        <f t="shared" ref="T13:T57" si="11">EXP($V$10*R13)</f>
        <v>8.0786592846714828E-3</v>
      </c>
    </row>
    <row r="14" spans="1:23">
      <c r="A14" s="1">
        <f t="shared" si="8"/>
        <v>0.9</v>
      </c>
      <c r="B14" s="21">
        <f t="shared" si="5"/>
        <v>0.94868329805051377</v>
      </c>
      <c r="C14" s="17">
        <f t="shared" si="6"/>
        <v>3.7549966711037173</v>
      </c>
      <c r="D14" s="13">
        <f t="shared" si="7"/>
        <v>0.48709188228067318</v>
      </c>
      <c r="E14" s="9">
        <f t="shared" si="9"/>
        <v>-1.8477006756630774</v>
      </c>
      <c r="R14">
        <f t="shared" ref="R14:R87" si="12">R13+0.1</f>
        <v>-4.3000000000000007</v>
      </c>
      <c r="S14" s="2">
        <f t="shared" si="10"/>
        <v>7.0194599429745477E-7</v>
      </c>
      <c r="T14">
        <f t="shared" si="11"/>
        <v>9.0136307496938347E-3</v>
      </c>
    </row>
    <row r="15" spans="1:23">
      <c r="A15" s="1">
        <f t="shared" si="8"/>
        <v>1.05</v>
      </c>
      <c r="B15" s="21">
        <f t="shared" si="5"/>
        <v>1.0246950765959599</v>
      </c>
      <c r="C15" s="17">
        <f t="shared" si="6"/>
        <v>3.7349698793966195</v>
      </c>
      <c r="D15" s="13">
        <f t="shared" si="7"/>
        <v>0.57633443268668549</v>
      </c>
      <c r="E15" s="9">
        <f t="shared" si="9"/>
        <v>-1.8218588729901808</v>
      </c>
      <c r="R15">
        <f t="shared" si="12"/>
        <v>-4.2000000000000011</v>
      </c>
      <c r="S15" s="2">
        <f t="shared" si="10"/>
        <v>9.7591707429127509E-7</v>
      </c>
      <c r="T15">
        <f t="shared" si="11"/>
        <v>1.0056809729057668E-2</v>
      </c>
    </row>
    <row r="16" spans="1:23">
      <c r="A16" s="1">
        <f t="shared" si="8"/>
        <v>1.2</v>
      </c>
      <c r="B16" s="21">
        <f t="shared" si="5"/>
        <v>1.0954451150103321</v>
      </c>
      <c r="C16" s="17">
        <f t="shared" si="6"/>
        <v>3.714835124201342</v>
      </c>
      <c r="D16" s="13">
        <f t="shared" si="7"/>
        <v>0.66819528269934481</v>
      </c>
      <c r="E16" s="9">
        <f t="shared" si="9"/>
        <v>-1.7958821785635701</v>
      </c>
      <c r="R16">
        <f t="shared" si="12"/>
        <v>-4.1000000000000014</v>
      </c>
      <c r="S16" s="2">
        <f t="shared" si="10"/>
        <v>1.356819675061286E-6</v>
      </c>
      <c r="T16">
        <f t="shared" si="11"/>
        <v>1.1220719456463685E-2</v>
      </c>
    </row>
    <row r="17" spans="1:20">
      <c r="A17" s="1">
        <f t="shared" si="8"/>
        <v>1.3499999999999999</v>
      </c>
      <c r="B17" s="21">
        <f t="shared" si="5"/>
        <v>1.1618950038622251</v>
      </c>
      <c r="C17" s="17">
        <f t="shared" si="6"/>
        <v>3.6945906403822333</v>
      </c>
      <c r="D17" s="13">
        <f t="shared" si="7"/>
        <v>0.76281137852565495</v>
      </c>
      <c r="E17" s="9">
        <f t="shared" si="9"/>
        <v>-1.769769091029096</v>
      </c>
      <c r="R17">
        <f t="shared" si="12"/>
        <v>-4.0000000000000018</v>
      </c>
      <c r="S17" s="2">
        <f t="shared" si="10"/>
        <v>1.8863894065695538E-6</v>
      </c>
      <c r="T17">
        <f t="shared" si="11"/>
        <v>1.2519332523203665E-2</v>
      </c>
    </row>
    <row r="18" spans="1:20">
      <c r="A18" s="1">
        <f t="shared" si="8"/>
        <v>1.4999999999999998</v>
      </c>
      <c r="B18" s="21">
        <f t="shared" si="5"/>
        <v>1.2247448713915889</v>
      </c>
      <c r="C18" s="17">
        <f t="shared" si="6"/>
        <v>3.6742346141747673</v>
      </c>
      <c r="D18" s="13">
        <f t="shared" si="7"/>
        <v>0.86032947543776583</v>
      </c>
      <c r="E18" s="9">
        <f t="shared" si="9"/>
        <v>-1.7435180855994119</v>
      </c>
      <c r="R18">
        <f t="shared" si="12"/>
        <v>-3.9000000000000017</v>
      </c>
      <c r="S18" s="2">
        <f t="shared" si="10"/>
        <v>2.6226513800053068E-6</v>
      </c>
      <c r="T18">
        <f t="shared" si="11"/>
        <v>1.3968238617378385E-2</v>
      </c>
    </row>
    <row r="19" spans="1:20">
      <c r="A19" s="1">
        <f t="shared" si="8"/>
        <v>1.6499999999999997</v>
      </c>
      <c r="B19" s="21">
        <f t="shared" si="5"/>
        <v>1.2845232578665129</v>
      </c>
      <c r="C19" s="17">
        <f t="shared" si="6"/>
        <v>3.6537651812890219</v>
      </c>
      <c r="D19" s="13">
        <f t="shared" si="7"/>
        <v>0.96090703273340994</v>
      </c>
      <c r="E19" s="9">
        <f t="shared" si="9"/>
        <v>-1.7171276135906575</v>
      </c>
      <c r="R19">
        <f t="shared" si="12"/>
        <v>-3.8000000000000016</v>
      </c>
      <c r="S19" s="2">
        <f t="shared" si="10"/>
        <v>3.6462780362789001E-6</v>
      </c>
      <c r="T19">
        <f t="shared" si="11"/>
        <v>1.5584831676161311E-2</v>
      </c>
    </row>
    <row r="20" spans="1:20">
      <c r="A20" s="1">
        <f t="shared" si="8"/>
        <v>1.7999999999999996</v>
      </c>
      <c r="B20" s="21">
        <f t="shared" si="5"/>
        <v>1.3416407864998736</v>
      </c>
      <c r="C20" s="17">
        <f t="shared" si="6"/>
        <v>3.6331804249169903</v>
      </c>
      <c r="D20" s="13">
        <f t="shared" si="7"/>
        <v>1.0647132085102071</v>
      </c>
      <c r="E20" s="9">
        <f t="shared" si="9"/>
        <v>-1.6905961019480893</v>
      </c>
      <c r="R20">
        <f t="shared" si="12"/>
        <v>-3.7000000000000015</v>
      </c>
      <c r="S20" s="2">
        <f t="shared" si="10"/>
        <v>5.0694284490922252E-6</v>
      </c>
      <c r="T20">
        <f t="shared" si="11"/>
        <v>1.7388518697847587E-2</v>
      </c>
    </row>
    <row r="21" spans="1:20">
      <c r="A21" s="1">
        <f t="shared" si="8"/>
        <v>1.9499999999999995</v>
      </c>
      <c r="B21" s="21">
        <f t="shared" si="5"/>
        <v>1.3964240043768938</v>
      </c>
      <c r="C21" s="17">
        <f t="shared" si="6"/>
        <v>3.6124783736376886</v>
      </c>
      <c r="D21" s="13">
        <f t="shared" si="7"/>
        <v>1.171929967487404</v>
      </c>
      <c r="E21" s="9">
        <f t="shared" si="9"/>
        <v>-1.6639219527603368</v>
      </c>
      <c r="R21">
        <f t="shared" si="12"/>
        <v>-3.6000000000000014</v>
      </c>
      <c r="S21" s="2">
        <f t="shared" si="10"/>
        <v>7.0480376276220851E-6</v>
      </c>
      <c r="T21">
        <f t="shared" si="11"/>
        <v>1.9400952720451173E-2</v>
      </c>
    </row>
    <row r="22" spans="1:20">
      <c r="A22" s="1">
        <f t="shared" si="8"/>
        <v>2.0999999999999996</v>
      </c>
      <c r="B22" s="21">
        <f t="shared" si="5"/>
        <v>1.4491376746189437</v>
      </c>
      <c r="C22" s="17">
        <f t="shared" si="6"/>
        <v>3.591656999213594</v>
      </c>
      <c r="D22" s="13">
        <f t="shared" si="7"/>
        <v>1.2827533171524812</v>
      </c>
      <c r="E22" s="9">
        <f t="shared" si="9"/>
        <v>-1.6371035427619729</v>
      </c>
      <c r="R22">
        <f t="shared" si="12"/>
        <v>-3.5000000000000013</v>
      </c>
      <c r="S22" s="2">
        <f t="shared" si="10"/>
        <v>9.7989023613247472E-6</v>
      </c>
      <c r="T22">
        <f t="shared" si="11"/>
        <v>2.1646292763728828E-2</v>
      </c>
    </row>
    <row r="23" spans="1:20">
      <c r="A23" s="1">
        <f t="shared" si="8"/>
        <v>2.2499999999999996</v>
      </c>
      <c r="B23" s="21">
        <f t="shared" si="5"/>
        <v>1.4999999999999998</v>
      </c>
      <c r="C23" s="17">
        <f t="shared" si="6"/>
        <v>3.5707142142714252</v>
      </c>
      <c r="D23" s="13">
        <f t="shared" si="7"/>
        <v>1.3973946899161083</v>
      </c>
      <c r="E23" s="9">
        <f t="shared" si="9"/>
        <v>-1.6101392228240661</v>
      </c>
      <c r="R23">
        <f t="shared" si="12"/>
        <v>-3.4000000000000012</v>
      </c>
      <c r="S23" s="2">
        <f t="shared" si="10"/>
        <v>1.3623435707900877E-5</v>
      </c>
      <c r="T23">
        <f t="shared" si="11"/>
        <v>2.4151493855202922E-2</v>
      </c>
    </row>
    <row r="24" spans="1:20">
      <c r="A24" s="1">
        <f t="shared" si="8"/>
        <v>2.3999999999999995</v>
      </c>
      <c r="B24" s="21">
        <f t="shared" si="5"/>
        <v>1.5491933384829666</v>
      </c>
      <c r="C24" s="17">
        <f t="shared" si="6"/>
        <v>3.5496478698597698</v>
      </c>
      <c r="D24" s="13">
        <f t="shared" si="7"/>
        <v>1.5160824917997828</v>
      </c>
      <c r="E24" s="9">
        <f t="shared" si="9"/>
        <v>-1.5830273174323739</v>
      </c>
      <c r="R24">
        <f t="shared" si="12"/>
        <v>-3.3000000000000012</v>
      </c>
      <c r="S24" s="2">
        <f t="shared" si="10"/>
        <v>1.8940692910651411E-5</v>
      </c>
      <c r="T24">
        <f t="shared" si="11"/>
        <v>2.69466306219091E-2</v>
      </c>
    </row>
    <row r="25" spans="1:20">
      <c r="A25" s="1">
        <f t="shared" si="8"/>
        <v>2.5499999999999994</v>
      </c>
      <c r="B25" s="21">
        <f t="shared" si="5"/>
        <v>1.5968719422671309</v>
      </c>
      <c r="C25" s="17">
        <f t="shared" si="6"/>
        <v>3.5284557528754701</v>
      </c>
      <c r="D25" s="13">
        <f t="shared" si="7"/>
        <v>1.6390638415453156</v>
      </c>
      <c r="E25" s="9">
        <f t="shared" si="9"/>
        <v>-1.5557661241528269</v>
      </c>
      <c r="R25">
        <f t="shared" si="12"/>
        <v>-3.2000000000000011</v>
      </c>
      <c r="S25" s="2">
        <f t="shared" si="10"/>
        <v>2.6333287404699534E-5</v>
      </c>
      <c r="T25">
        <f t="shared" si="11"/>
        <v>3.006525833254749E-2</v>
      </c>
    </row>
    <row r="26" spans="1:20">
      <c r="A26" s="1">
        <f t="shared" si="8"/>
        <v>2.6999999999999993</v>
      </c>
      <c r="B26" s="21">
        <f t="shared" si="5"/>
        <v>1.6431676725154982</v>
      </c>
      <c r="C26" s="17">
        <f t="shared" si="6"/>
        <v>3.5071355833500366</v>
      </c>
      <c r="D26" s="13">
        <f t="shared" si="7"/>
        <v>1.7666065280337393</v>
      </c>
      <c r="E26" s="9">
        <f t="shared" si="9"/>
        <v>-1.5283539130839405</v>
      </c>
      <c r="R26">
        <f t="shared" si="12"/>
        <v>-3.100000000000001</v>
      </c>
      <c r="S26" s="2">
        <f t="shared" si="10"/>
        <v>3.6611227942381501E-5</v>
      </c>
      <c r="T26">
        <f t="shared" si="11"/>
        <v>3.354481572430356E-2</v>
      </c>
    </row>
    <row r="27" spans="1:20">
      <c r="A27" s="1">
        <f t="shared" si="8"/>
        <v>2.8499999999999992</v>
      </c>
      <c r="B27" s="21">
        <f t="shared" si="5"/>
        <v>1.6881943016134129</v>
      </c>
      <c r="C27" s="17">
        <f t="shared" si="6"/>
        <v>3.4856850115866753</v>
      </c>
      <c r="D27" s="13">
        <f t="shared" si="7"/>
        <v>1.8990012186685821</v>
      </c>
      <c r="E27" s="9">
        <f t="shared" si="9"/>
        <v>-1.5007889262957799</v>
      </c>
      <c r="R27">
        <f t="shared" si="12"/>
        <v>-3.0000000000000009</v>
      </c>
      <c r="S27" s="2">
        <f t="shared" si="10"/>
        <v>5.0900671490404368E-5</v>
      </c>
      <c r="T27">
        <f t="shared" si="11"/>
        <v>3.7427074450224369E-2</v>
      </c>
    </row>
    <row r="28" spans="1:20">
      <c r="A28" s="1">
        <f t="shared" si="8"/>
        <v>2.9999999999999991</v>
      </c>
      <c r="B28" s="21">
        <f t="shared" si="5"/>
        <v>1.732050807568877</v>
      </c>
      <c r="C28" s="17">
        <f t="shared" si="6"/>
        <v>3.4641016151377544</v>
      </c>
      <c r="D28" s="13">
        <f t="shared" si="7"/>
        <v>2.0365639570827168</v>
      </c>
      <c r="E28" s="9">
        <f t="shared" si="9"/>
        <v>-1.4730693772550896</v>
      </c>
      <c r="R28">
        <f t="shared" si="12"/>
        <v>-2.9000000000000008</v>
      </c>
      <c r="S28" s="2">
        <f t="shared" si="10"/>
        <v>7.0767316579809197E-5</v>
      </c>
      <c r="T28">
        <f t="shared" si="11"/>
        <v>4.1758640542709981E-2</v>
      </c>
    </row>
    <row r="29" spans="1:20">
      <c r="A29" s="1">
        <f t="shared" si="8"/>
        <v>3.149999999999999</v>
      </c>
      <c r="B29" s="21">
        <f t="shared" si="5"/>
        <v>1.7748239349298844</v>
      </c>
      <c r="C29" s="17">
        <f t="shared" si="6"/>
        <v>3.4423828956117015</v>
      </c>
      <c r="D29" s="13">
        <f t="shared" si="7"/>
        <v>2.1796389953782218</v>
      </c>
      <c r="E29" s="9">
        <f t="shared" si="9"/>
        <v>-1.4451934502361916</v>
      </c>
      <c r="R29">
        <f t="shared" si="12"/>
        <v>-2.8000000000000007</v>
      </c>
      <c r="S29" s="2">
        <f t="shared" si="10"/>
        <v>9.8387957354374465E-5</v>
      </c>
      <c r="T29">
        <f t="shared" si="11"/>
        <v>4.6591513913126804E-2</v>
      </c>
    </row>
    <row r="30" spans="1:20">
      <c r="A30" s="1">
        <f t="shared" si="8"/>
        <v>3.2999999999999989</v>
      </c>
      <c r="B30" s="21">
        <f t="shared" si="5"/>
        <v>1.8165902124584947</v>
      </c>
      <c r="C30" s="17">
        <f t="shared" si="6"/>
        <v>3.4205262752974139</v>
      </c>
      <c r="D30" s="13">
        <f t="shared" si="7"/>
        <v>2.3286020143666626</v>
      </c>
      <c r="E30" s="9">
        <f t="shared" si="9"/>
        <v>-1.4171592997172338</v>
      </c>
      <c r="R30">
        <f t="shared" si="12"/>
        <v>-2.7000000000000006</v>
      </c>
      <c r="S30" s="2">
        <f t="shared" si="10"/>
        <v>1.3678899554498729E-4</v>
      </c>
      <c r="T30">
        <f t="shared" si="11"/>
        <v>5.1983712604266069E-2</v>
      </c>
    </row>
    <row r="31" spans="1:20">
      <c r="A31" s="1">
        <f t="shared" si="8"/>
        <v>3.4499999999999988</v>
      </c>
      <c r="B31" s="21">
        <f t="shared" si="5"/>
        <v>1.8574175621006708</v>
      </c>
      <c r="C31" s="17">
        <f t="shared" si="6"/>
        <v>3.3985290935932859</v>
      </c>
      <c r="D31" s="13">
        <f t="shared" si="7"/>
        <v>2.4838637952716898</v>
      </c>
      <c r="E31" s="9">
        <f t="shared" si="9"/>
        <v>-1.3889650497613664</v>
      </c>
      <c r="R31">
        <f t="shared" si="12"/>
        <v>-2.6000000000000005</v>
      </c>
      <c r="S31" s="2">
        <f t="shared" si="10"/>
        <v>1.9017804419713965E-4</v>
      </c>
      <c r="T31">
        <f t="shared" si="11"/>
        <v>5.7999969289720302E-2</v>
      </c>
    </row>
    <row r="32" spans="1:20">
      <c r="A32" s="1">
        <f t="shared" si="8"/>
        <v>3.5999999999999988</v>
      </c>
      <c r="B32" s="21">
        <f t="shared" si="5"/>
        <v>1.8973665961010273</v>
      </c>
      <c r="C32" s="17">
        <f t="shared" si="6"/>
        <v>3.3763886032268267</v>
      </c>
      <c r="D32" s="13">
        <f t="shared" si="7"/>
        <v>2.6458744185024572</v>
      </c>
      <c r="E32" s="9">
        <f t="shared" si="9"/>
        <v>-1.3606087933824043</v>
      </c>
      <c r="R32">
        <f t="shared" si="12"/>
        <v>-2.5000000000000004</v>
      </c>
      <c r="S32" s="2">
        <f t="shared" si="10"/>
        <v>2.644049570694772E-4</v>
      </c>
      <c r="T32">
        <f t="shared" si="11"/>
        <v>6.4712508381566225E-2</v>
      </c>
    </row>
    <row r="33" spans="1:20">
      <c r="A33" s="1">
        <f t="shared" si="8"/>
        <v>3.7499999999999987</v>
      </c>
      <c r="B33" s="21">
        <f t="shared" si="5"/>
        <v>1.9364916731037081</v>
      </c>
      <c r="C33" s="17">
        <f t="shared" si="6"/>
        <v>3.3541019662496847</v>
      </c>
      <c r="D33" s="13">
        <f t="shared" si="7"/>
        <v>2.8151280799325025</v>
      </c>
      <c r="E33" s="9">
        <f t="shared" si="9"/>
        <v>-1.3320885918945156</v>
      </c>
      <c r="R33">
        <f t="shared" si="12"/>
        <v>-2.4000000000000004</v>
      </c>
      <c r="S33" s="2">
        <f t="shared" si="10"/>
        <v>3.6760279883014707E-4</v>
      </c>
      <c r="T33">
        <f t="shared" si="11"/>
        <v>7.2201913075434901E-2</v>
      </c>
    </row>
    <row r="34" spans="1:20">
      <c r="A34" s="1">
        <f t="shared" si="8"/>
        <v>3.8999999999999986</v>
      </c>
      <c r="B34" s="21">
        <f t="shared" si="5"/>
        <v>1.9748417658131496</v>
      </c>
      <c r="C34" s="17">
        <f t="shared" si="6"/>
        <v>3.3316662497915366</v>
      </c>
      <c r="D34" s="13">
        <f t="shared" si="7"/>
        <v>2.9921686332977666</v>
      </c>
      <c r="E34" s="9">
        <f t="shared" si="9"/>
        <v>-1.3034024742454713</v>
      </c>
      <c r="R34">
        <f t="shared" si="12"/>
        <v>-2.3000000000000003</v>
      </c>
      <c r="S34" s="2">
        <f t="shared" si="10"/>
        <v>5.1107898734383179E-4</v>
      </c>
      <c r="T34">
        <f t="shared" si="11"/>
        <v>8.0558092741737197E-2</v>
      </c>
    </row>
    <row r="35" spans="1:20">
      <c r="A35" s="1">
        <f t="shared" si="8"/>
        <v>4.0499999999999989</v>
      </c>
      <c r="B35" s="21">
        <f t="shared" si="5"/>
        <v>2.0124611797498106</v>
      </c>
      <c r="C35" s="17">
        <f t="shared" si="6"/>
        <v>3.3090784215548594</v>
      </c>
      <c r="D35" s="13">
        <f t="shared" si="7"/>
        <v>3.1775959897235122</v>
      </c>
      <c r="E35" s="9">
        <f t="shared" si="9"/>
        <v>-1.274548436332964</v>
      </c>
      <c r="R35">
        <f t="shared" si="12"/>
        <v>-2.2000000000000002</v>
      </c>
      <c r="S35" s="2">
        <f t="shared" si="10"/>
        <v>7.1055425077186699E-4</v>
      </c>
      <c r="T35">
        <f t="shared" si="11"/>
        <v>8.9881362276455753E-2</v>
      </c>
    </row>
    <row r="36" spans="1:20">
      <c r="A36" s="1">
        <f t="shared" si="8"/>
        <v>4.1999999999999993</v>
      </c>
      <c r="B36" s="21">
        <f t="shared" si="5"/>
        <v>2.0493901531919194</v>
      </c>
      <c r="C36" s="17">
        <f t="shared" si="6"/>
        <v>3.2863353450309969</v>
      </c>
      <c r="D36" s="13">
        <f t="shared" si="7"/>
        <v>3.3720735331187797</v>
      </c>
      <c r="E36" s="9">
        <f t="shared" si="9"/>
        <v>-1.2455244403034955</v>
      </c>
      <c r="R36">
        <f t="shared" si="12"/>
        <v>-2.1</v>
      </c>
      <c r="S36" s="2">
        <f t="shared" si="10"/>
        <v>9.8788515237920168E-4</v>
      </c>
      <c r="T36">
        <f t="shared" si="11"/>
        <v>0.10028364636897522</v>
      </c>
    </row>
    <row r="37" spans="1:20">
      <c r="A37" s="1">
        <f t="shared" si="8"/>
        <v>4.3499999999999996</v>
      </c>
      <c r="B37" s="21">
        <f t="shared" si="5"/>
        <v>2.0856653614614209</v>
      </c>
      <c r="C37" s="17">
        <f t="shared" si="6"/>
        <v>3.2634337744161441</v>
      </c>
      <c r="D37" s="13">
        <f t="shared" si="7"/>
        <v>3.5763367446878966</v>
      </c>
      <c r="E37" s="9">
        <f t="shared" si="9"/>
        <v>-1.2163284138333064</v>
      </c>
      <c r="R37">
        <f t="shared" si="12"/>
        <v>-2</v>
      </c>
      <c r="S37" s="2">
        <f t="shared" si="10"/>
        <v>1.3734589205977601E-3</v>
      </c>
      <c r="T37">
        <f t="shared" si="11"/>
        <v>0.11188982314403616</v>
      </c>
    </row>
    <row r="38" spans="1:20">
      <c r="A38" s="1">
        <f t="shared" si="8"/>
        <v>4.5</v>
      </c>
      <c r="B38" s="21">
        <f t="shared" si="5"/>
        <v>2.1213203435596424</v>
      </c>
      <c r="C38" s="17">
        <f t="shared" si="6"/>
        <v>3.2403703492039302</v>
      </c>
      <c r="D38" s="13">
        <f t="shared" si="7"/>
        <v>3.7912032729959404</v>
      </c>
      <c r="E38" s="9">
        <f t="shared" si="9"/>
        <v>-1.1869582493908175</v>
      </c>
      <c r="R38">
        <f t="shared" si="12"/>
        <v>-1.9</v>
      </c>
      <c r="S38" s="2">
        <f t="shared" si="10"/>
        <v>1.9095229865803971E-3</v>
      </c>
      <c r="T38">
        <f t="shared" si="11"/>
        <v>0.12483922330806668</v>
      </c>
    </row>
    <row r="39" spans="1:20">
      <c r="A39" s="1">
        <f t="shared" si="8"/>
        <v>4.6500000000000004</v>
      </c>
      <c r="B39" s="21">
        <f t="shared" si="5"/>
        <v>2.1563858652847827</v>
      </c>
      <c r="C39" s="17">
        <f t="shared" si="6"/>
        <v>3.2171415884290826</v>
      </c>
      <c r="D39" s="13">
        <f t="shared" si="7"/>
        <v>4.0175847403825822</v>
      </c>
      <c r="E39" s="9">
        <f t="shared" si="9"/>
        <v>-1.1574118034800174</v>
      </c>
      <c r="R39">
        <f t="shared" si="12"/>
        <v>-1.7999999999999998</v>
      </c>
      <c r="S39" s="2">
        <f t="shared" si="10"/>
        <v>2.6548140476542084E-3</v>
      </c>
      <c r="T39">
        <f t="shared" si="11"/>
        <v>0.13928730279695709</v>
      </c>
    </row>
    <row r="40" spans="1:20">
      <c r="A40" s="1">
        <f t="shared" si="8"/>
        <v>4.8000000000000007</v>
      </c>
      <c r="B40" s="21">
        <f t="shared" si="5"/>
        <v>2.1908902300206647</v>
      </c>
      <c r="C40" s="17">
        <f t="shared" si="6"/>
        <v>3.1937438845342623</v>
      </c>
      <c r="D40" s="13">
        <f t="shared" si="7"/>
        <v>4.2565006453510561</v>
      </c>
      <c r="E40" s="9">
        <f t="shared" si="9"/>
        <v>-1.1276868958642248</v>
      </c>
      <c r="R40">
        <f t="shared" si="12"/>
        <v>-1.6999999999999997</v>
      </c>
      <c r="S40" s="2">
        <f t="shared" si="10"/>
        <v>3.6909938645168423E-3</v>
      </c>
      <c r="T40">
        <f t="shared" si="11"/>
        <v>0.15540750900520531</v>
      </c>
    </row>
    <row r="41" spans="1:20">
      <c r="A41" s="1">
        <f t="shared" si="8"/>
        <v>4.9500000000000011</v>
      </c>
      <c r="B41" s="21">
        <f t="shared" si="5"/>
        <v>2.2248595461286991</v>
      </c>
      <c r="C41" s="17">
        <f t="shared" si="6"/>
        <v>3.1701734968294715</v>
      </c>
      <c r="D41" s="13">
        <f t="shared" si="7"/>
        <v>4.5090948082800537</v>
      </c>
      <c r="E41" s="9">
        <f t="shared" si="9"/>
        <v>-1.0977813087696255</v>
      </c>
      <c r="R41">
        <f t="shared" si="12"/>
        <v>-1.5999999999999996</v>
      </c>
      <c r="S41" s="2">
        <f t="shared" si="10"/>
        <v>5.1315969643669131E-3</v>
      </c>
      <c r="T41">
        <f t="shared" si="11"/>
        <v>0.17339336300028194</v>
      </c>
    </row>
    <row r="42" spans="1:20">
      <c r="A42" s="1">
        <f t="shared" si="8"/>
        <v>5.1000000000000014</v>
      </c>
      <c r="B42" s="21">
        <f t="shared" si="5"/>
        <v>2.2583179581272432</v>
      </c>
      <c r="C42" s="17">
        <f t="shared" si="6"/>
        <v>3.1464265445104544</v>
      </c>
      <c r="D42" s="13">
        <f t="shared" si="7"/>
        <v>4.7766549203558446</v>
      </c>
      <c r="E42" s="9">
        <f t="shared" si="9"/>
        <v>-1.0676927860679684</v>
      </c>
      <c r="R42">
        <f t="shared" si="12"/>
        <v>-1.4999999999999996</v>
      </c>
      <c r="S42" s="2">
        <f t="shared" si="10"/>
        <v>7.1344706524313862E-3</v>
      </c>
      <c r="T42">
        <f t="shared" si="11"/>
        <v>0.19346078271893877</v>
      </c>
    </row>
    <row r="43" spans="1:20">
      <c r="A43" s="1">
        <f t="shared" si="8"/>
        <v>5.2500000000000018</v>
      </c>
      <c r="B43" s="21">
        <f t="shared" si="5"/>
        <v>2.2912878474779204</v>
      </c>
      <c r="C43" s="17">
        <f t="shared" si="6"/>
        <v>3.1224989991991987</v>
      </c>
      <c r="D43" s="13">
        <f t="shared" si="7"/>
        <v>5.0606359010623523</v>
      </c>
      <c r="E43" s="9">
        <f t="shared" si="9"/>
        <v>-1.0374190324377806</v>
      </c>
      <c r="R43">
        <f t="shared" si="12"/>
        <v>-1.3999999999999995</v>
      </c>
      <c r="S43" s="2">
        <f t="shared" si="10"/>
        <v>9.9190703876106835E-3</v>
      </c>
      <c r="T43">
        <f t="shared" si="11"/>
        <v>0.21585067503514296</v>
      </c>
    </row>
    <row r="44" spans="1:20">
      <c r="A44" s="1">
        <f t="shared" si="8"/>
        <v>5.4000000000000021</v>
      </c>
      <c r="B44" s="21">
        <f t="shared" si="5"/>
        <v>2.3237900077244507</v>
      </c>
      <c r="C44" s="17">
        <f t="shared" si="6"/>
        <v>3.0983866769659332</v>
      </c>
      <c r="D44" s="13">
        <f t="shared" si="7"/>
        <v>5.3626879589360623</v>
      </c>
      <c r="E44" s="9">
        <f t="shared" si="9"/>
        <v>-1.0069577125034406</v>
      </c>
      <c r="R44">
        <f t="shared" si="12"/>
        <v>-1.2999999999999994</v>
      </c>
      <c r="S44" s="2">
        <f t="shared" si="10"/>
        <v>1.3790505581636267E-2</v>
      </c>
      <c r="T44">
        <f t="shared" si="11"/>
        <v>0.24083182781708984</v>
      </c>
    </row>
    <row r="45" spans="1:20">
      <c r="A45" s="1">
        <f t="shared" si="8"/>
        <v>5.5500000000000025</v>
      </c>
      <c r="B45" s="21">
        <f t="shared" si="5"/>
        <v>2.3558437978779496</v>
      </c>
      <c r="C45" s="17">
        <f t="shared" si="6"/>
        <v>3.0740852297878791</v>
      </c>
      <c r="D45" s="13">
        <f t="shared" si="7"/>
        <v>5.6846904988450602</v>
      </c>
      <c r="E45" s="9">
        <f t="shared" si="9"/>
        <v>-0.97630644995142246</v>
      </c>
      <c r="R45">
        <f t="shared" si="12"/>
        <v>-1.1999999999999993</v>
      </c>
      <c r="S45" s="2">
        <f t="shared" si="10"/>
        <v>1.9172970527024481E-2</v>
      </c>
      <c r="T45">
        <f t="shared" si="11"/>
        <v>0.26870413669207815</v>
      </c>
    </row>
    <row r="46" spans="1:20">
      <c r="A46" s="1">
        <f t="shared" si="8"/>
        <v>5.7000000000000028</v>
      </c>
      <c r="B46" s="21">
        <f t="shared" si="5"/>
        <v>2.3874672772626648</v>
      </c>
      <c r="C46" s="17">
        <f t="shared" si="6"/>
        <v>3.0495901363953806</v>
      </c>
      <c r="D46" s="13">
        <f t="shared" si="7"/>
        <v>6.0287933480782421</v>
      </c>
      <c r="E46" s="9">
        <f t="shared" si="9"/>
        <v>-0.9454628266230013</v>
      </c>
      <c r="R46">
        <f t="shared" si="12"/>
        <v>-1.0999999999999992</v>
      </c>
      <c r="S46" s="2">
        <f t="shared" si="10"/>
        <v>2.665622349043224E-2</v>
      </c>
      <c r="T46">
        <f t="shared" si="11"/>
        <v>0.29980220525615869</v>
      </c>
    </row>
    <row r="47" spans="1:20">
      <c r="A47" s="1">
        <f t="shared" si="8"/>
        <v>5.8500000000000032</v>
      </c>
      <c r="B47" s="21">
        <f t="shared" si="5"/>
        <v>2.4186773244895656</v>
      </c>
      <c r="C47" s="17">
        <f t="shared" si="6"/>
        <v>3.024896692450834</v>
      </c>
      <c r="D47" s="13">
        <f t="shared" si="7"/>
        <v>6.3974672130622645</v>
      </c>
      <c r="E47" s="9">
        <f t="shared" si="9"/>
        <v>-0.91442438158269113</v>
      </c>
      <c r="R47">
        <f t="shared" si="12"/>
        <v>-0.99999999999999922</v>
      </c>
      <c r="S47" s="2">
        <f t="shared" si="10"/>
        <v>3.7060206699339487E-2</v>
      </c>
      <c r="T47">
        <f t="shared" si="11"/>
        <v>0.33449936194862367</v>
      </c>
    </row>
    <row r="48" spans="1:20">
      <c r="A48" s="1">
        <f t="shared" si="8"/>
        <v>6.0000000000000036</v>
      </c>
      <c r="B48" s="21">
        <f t="shared" si="5"/>
        <v>2.4494897427831788</v>
      </c>
      <c r="C48" s="17">
        <f t="shared" si="6"/>
        <v>2.9999999999999996</v>
      </c>
      <c r="D48" s="13">
        <f t="shared" si="7"/>
        <v>6.7935658713962113</v>
      </c>
      <c r="E48" s="9">
        <f t="shared" si="9"/>
        <v>-0.88318861016164485</v>
      </c>
      <c r="R48">
        <f t="shared" si="12"/>
        <v>-0.89999999999999925</v>
      </c>
      <c r="S48" s="2">
        <f t="shared" si="10"/>
        <v>5.15248876529995E-2</v>
      </c>
      <c r="T48">
        <f t="shared" si="11"/>
        <v>0.37321214181341594</v>
      </c>
    </row>
    <row r="49" spans="1:20">
      <c r="A49" s="1">
        <f t="shared" si="8"/>
        <v>6.1500000000000039</v>
      </c>
      <c r="B49" s="21">
        <f t="shared" si="5"/>
        <v>2.4799193535274497</v>
      </c>
      <c r="C49" s="17">
        <f t="shared" si="6"/>
        <v>2.9748949561287028</v>
      </c>
      <c r="D49" s="13">
        <f t="shared" si="7"/>
        <v>7.2204034119442628</v>
      </c>
      <c r="E49" s="9">
        <f t="shared" si="9"/>
        <v>-0.85175296297523251</v>
      </c>
      <c r="R49">
        <f t="shared" si="12"/>
        <v>-0.79999999999999927</v>
      </c>
      <c r="S49" s="2">
        <f t="shared" si="10"/>
        <v>7.1635165696513403E-2</v>
      </c>
      <c r="T49">
        <f t="shared" si="11"/>
        <v>0.41640528695044465</v>
      </c>
    </row>
    <row r="50" spans="1:20">
      <c r="A50" s="1">
        <f t="shared" si="8"/>
        <v>6.3000000000000043</v>
      </c>
      <c r="B50" s="21">
        <f t="shared" si="5"/>
        <v>2.5099800796022276</v>
      </c>
      <c r="C50" s="17">
        <f t="shared" si="6"/>
        <v>2.9495762407505244</v>
      </c>
      <c r="D50" s="13">
        <f t="shared" si="7"/>
        <v>7.6818509493762051</v>
      </c>
      <c r="E50" s="9">
        <f t="shared" si="9"/>
        <v>-0.82011484491398368</v>
      </c>
      <c r="R50">
        <f t="shared" si="12"/>
        <v>-0.69999999999999929</v>
      </c>
      <c r="S50" s="2">
        <f t="shared" si="10"/>
        <v>9.9594529908076324E-2</v>
      </c>
      <c r="T50">
        <f t="shared" si="11"/>
        <v>0.46459732568660272</v>
      </c>
    </row>
    <row r="51" spans="1:20">
      <c r="A51" s="1">
        <f t="shared" si="8"/>
        <v>6.4500000000000046</v>
      </c>
      <c r="B51" s="21">
        <f t="shared" si="5"/>
        <v>2.5396850198400598</v>
      </c>
      <c r="C51" s="17">
        <f t="shared" si="6"/>
        <v>2.9240383034426882</v>
      </c>
      <c r="D51" s="13">
        <f t="shared" si="7"/>
        <v>8.1824587928446633</v>
      </c>
      <c r="E51" s="9">
        <f t="shared" si="9"/>
        <v>-0.78827161410704005</v>
      </c>
      <c r="R51">
        <f t="shared" si="12"/>
        <v>-0.59999999999999931</v>
      </c>
      <c r="S51" s="2">
        <f t="shared" si="10"/>
        <v>0.13846649604516076</v>
      </c>
      <c r="T51">
        <f t="shared" si="11"/>
        <v>0.51836679744373904</v>
      </c>
    </row>
    <row r="52" spans="1:20">
      <c r="A52" s="1">
        <f t="shared" si="8"/>
        <v>6.600000000000005</v>
      </c>
      <c r="B52" s="21">
        <f t="shared" si="5"/>
        <v>2.5690465157330267</v>
      </c>
      <c r="C52" s="17">
        <f t="shared" si="6"/>
        <v>2.898275349237887</v>
      </c>
      <c r="D52" s="13">
        <f t="shared" si="7"/>
        <v>8.7276122431345229</v>
      </c>
      <c r="E52" s="9">
        <f t="shared" si="9"/>
        <v>-0.75622058085724642</v>
      </c>
      <c r="R52">
        <f t="shared" si="12"/>
        <v>-0.49999999999999933</v>
      </c>
      <c r="S52" s="2">
        <f t="shared" si="10"/>
        <v>0.19251027686681962</v>
      </c>
      <c r="T52">
        <f t="shared" si="11"/>
        <v>0.5783591980323507</v>
      </c>
    </row>
    <row r="53" spans="1:20">
      <c r="A53" s="1">
        <f t="shared" si="8"/>
        <v>6.7500000000000053</v>
      </c>
      <c r="B53" s="21">
        <f t="shared" si="5"/>
        <v>2.5980762113533169</v>
      </c>
      <c r="C53" s="17">
        <f t="shared" si="6"/>
        <v>2.8722813232690134</v>
      </c>
      <c r="D53" s="13">
        <f t="shared" si="7"/>
        <v>9.3237323369939915</v>
      </c>
      <c r="E53" s="9">
        <f t="shared" si="9"/>
        <v>-0.72395900654696743</v>
      </c>
      <c r="R53">
        <f t="shared" si="12"/>
        <v>-0.39999999999999936</v>
      </c>
      <c r="S53" s="2">
        <f t="shared" si="10"/>
        <v>0.26764746532801975</v>
      </c>
      <c r="T53">
        <f t="shared" si="11"/>
        <v>0.64529472874837968</v>
      </c>
    </row>
    <row r="54" spans="1:20">
      <c r="A54" s="1">
        <f t="shared" si="8"/>
        <v>6.9000000000000057</v>
      </c>
      <c r="B54" s="21">
        <f t="shared" si="5"/>
        <v>2.6267851073127404</v>
      </c>
      <c r="C54" s="17">
        <f t="shared" si="6"/>
        <v>2.8460498941515402</v>
      </c>
      <c r="D54" s="13">
        <f t="shared" si="7"/>
        <v>9.9785374311818256</v>
      </c>
      <c r="E54" s="9">
        <f t="shared" si="9"/>
        <v>-0.69148410251368786</v>
      </c>
      <c r="R54">
        <f t="shared" si="12"/>
        <v>-0.29999999999999938</v>
      </c>
      <c r="S54" s="2">
        <f t="shared" si="10"/>
        <v>0.37211086526082654</v>
      </c>
      <c r="T54">
        <f t="shared" si="11"/>
        <v>0.71997694230005682</v>
      </c>
    </row>
    <row r="55" spans="1:20">
      <c r="A55" s="1">
        <f t="shared" si="8"/>
        <v>7.050000000000006</v>
      </c>
      <c r="B55" s="21">
        <f t="shared" si="5"/>
        <v>2.655183609470352</v>
      </c>
      <c r="C55" s="17">
        <f t="shared" si="6"/>
        <v>2.819574435974336</v>
      </c>
      <c r="D55" s="13">
        <f t="shared" si="7"/>
        <v>10.701388282494868</v>
      </c>
      <c r="E55" s="9">
        <f t="shared" si="9"/>
        <v>-0.65879302889441604</v>
      </c>
      <c r="R55">
        <f t="shared" si="12"/>
        <v>-0.19999999999999937</v>
      </c>
      <c r="S55" s="2">
        <f t="shared" si="10"/>
        <v>0.5173465621109512</v>
      </c>
      <c r="T55">
        <f t="shared" si="11"/>
        <v>0.80330238935806741</v>
      </c>
    </row>
    <row r="56" spans="1:20">
      <c r="A56" s="1">
        <f t="shared" si="8"/>
        <v>7.2000000000000064</v>
      </c>
      <c r="B56" s="21">
        <f t="shared" si="5"/>
        <v>2.683281572999749</v>
      </c>
      <c r="C56" s="17">
        <f t="shared" si="6"/>
        <v>2.7928480087537872</v>
      </c>
      <c r="D56" s="13">
        <f t="shared" si="7"/>
        <v>11.503749464139364</v>
      </c>
      <c r="E56" s="9">
        <f t="shared" si="9"/>
        <v>-0.62588289343788006</v>
      </c>
      <c r="R56">
        <f t="shared" si="12"/>
        <v>-9.9999999999999367E-2</v>
      </c>
      <c r="S56" s="2">
        <f t="shared" si="10"/>
        <v>0.71926807388549663</v>
      </c>
      <c r="T56">
        <f t="shared" si="11"/>
        <v>0.89627138153467112</v>
      </c>
    </row>
    <row r="57" spans="1:20">
      <c r="A57" s="1">
        <f t="shared" si="8"/>
        <v>7.3500000000000068</v>
      </c>
      <c r="B57" s="21">
        <f t="shared" si="5"/>
        <v>2.7110883423451932</v>
      </c>
      <c r="C57" s="17">
        <f t="shared" si="6"/>
        <v>2.7658633371878651</v>
      </c>
      <c r="D57" s="13">
        <f t="shared" si="7"/>
        <v>12.399815599533509</v>
      </c>
      <c r="E57" s="9">
        <f t="shared" si="9"/>
        <v>-0.59275075028345747</v>
      </c>
      <c r="R57">
        <v>0</v>
      </c>
      <c r="S57" s="2">
        <f t="shared" si="10"/>
        <v>1</v>
      </c>
      <c r="T57">
        <f t="shared" si="11"/>
        <v>1</v>
      </c>
    </row>
    <row r="58" spans="1:20">
      <c r="A58" s="1">
        <f t="shared" si="8"/>
        <v>7.5000000000000071</v>
      </c>
      <c r="B58" s="21">
        <f t="shared" si="5"/>
        <v>2.7386127875258319</v>
      </c>
      <c r="C58" s="17">
        <f t="shared" si="6"/>
        <v>2.7386127875258293</v>
      </c>
      <c r="D58" s="13">
        <f t="shared" si="7"/>
        <v>13.407375446112454</v>
      </c>
      <c r="E58" s="9">
        <f t="shared" si="9"/>
        <v>-0.55939359870575389</v>
      </c>
      <c r="R58">
        <v>0.05</v>
      </c>
      <c r="S58" s="2">
        <f>COS($R$10*R58)+$S$10/$R$10*SIN($R$10*R58)</f>
        <v>1.1593038893297269</v>
      </c>
      <c r="T58">
        <f t="shared" ref="T58:T76" si="13">COS($U$10*R58)+$V$10/$U$10*SIN($U$10*R58)</f>
        <v>1.0372403472103604</v>
      </c>
    </row>
    <row r="59" spans="1:20">
      <c r="A59" s="1">
        <f t="shared" si="8"/>
        <v>7.6500000000000075</v>
      </c>
      <c r="B59" s="21">
        <f t="shared" si="5"/>
        <v>2.7658633371878674</v>
      </c>
      <c r="C59" s="17">
        <f t="shared" si="6"/>
        <v>2.7110883423451906</v>
      </c>
      <c r="D59" s="13">
        <f t="shared" si="7"/>
        <v>14.549026345808871</v>
      </c>
      <c r="E59" s="9">
        <f t="shared" si="9"/>
        <v>-0.52580838182369072</v>
      </c>
      <c r="R59">
        <f>R58+0.05</f>
        <v>0.1</v>
      </c>
      <c r="S59" s="2">
        <f t="shared" ref="S59:S68" si="14">COS($R$10*R59)+$S$10/$R$10*SIN($R$10*R59)</f>
        <v>1.306614753688742</v>
      </c>
      <c r="T59">
        <f t="shared" si="13"/>
        <v>1.038796831043092</v>
      </c>
    </row>
    <row r="60" spans="1:20">
      <c r="A60" s="1">
        <f t="shared" si="8"/>
        <v>7.8000000000000078</v>
      </c>
      <c r="B60" s="21">
        <f t="shared" si="5"/>
        <v>2.7928480087537895</v>
      </c>
      <c r="C60" s="17">
        <f t="shared" si="6"/>
        <v>2.6832815729997463</v>
      </c>
      <c r="D60" s="13">
        <f t="shared" si="7"/>
        <v>15.853916798406763</v>
      </c>
      <c r="E60" s="9">
        <f t="shared" si="9"/>
        <v>-0.49199198527293059</v>
      </c>
      <c r="R60">
        <f t="shared" ref="R60:R77" si="15">R59+0.05</f>
        <v>0.15000000000000002</v>
      </c>
      <c r="S60" s="2">
        <f t="shared" si="14"/>
        <v>1.4404086588515366</v>
      </c>
      <c r="T60">
        <f t="shared" si="13"/>
        <v>1.0046159042595182</v>
      </c>
    </row>
    <row r="61" spans="1:20">
      <c r="A61" s="1">
        <f t="shared" si="8"/>
        <v>7.9500000000000082</v>
      </c>
      <c r="B61" s="21">
        <f t="shared" si="5"/>
        <v>2.8195744359743382</v>
      </c>
      <c r="C61" s="17">
        <f t="shared" si="6"/>
        <v>2.6551836094703494</v>
      </c>
      <c r="D61" s="13">
        <f t="shared" si="7"/>
        <v>17.360306034485184</v>
      </c>
      <c r="E61" s="9">
        <f t="shared" si="9"/>
        <v>-0.45794123584041779</v>
      </c>
      <c r="R61">
        <f t="shared" si="15"/>
        <v>0.2</v>
      </c>
      <c r="S61" s="2">
        <f t="shared" si="14"/>
        <v>1.5593015038413818</v>
      </c>
      <c r="T61">
        <f t="shared" si="13"/>
        <v>0.93587348286092686</v>
      </c>
    </row>
    <row r="62" spans="1:20">
      <c r="A62" s="1">
        <f t="shared" si="8"/>
        <v>8.1000000000000085</v>
      </c>
      <c r="B62" s="21">
        <f t="shared" si="5"/>
        <v>2.8460498941515429</v>
      </c>
      <c r="C62" s="17">
        <f t="shared" si="6"/>
        <v>2.6267851073127377</v>
      </c>
      <c r="D62" s="13">
        <f t="shared" si="7"/>
        <v>19.119425357072629</v>
      </c>
      <c r="E62" s="9">
        <f t="shared" si="9"/>
        <v>-0.42365290005976397</v>
      </c>
      <c r="R62">
        <f t="shared" si="15"/>
        <v>0.25</v>
      </c>
      <c r="S62" s="2">
        <f t="shared" si="14"/>
        <v>1.6620633394862567</v>
      </c>
      <c r="T62">
        <f t="shared" si="13"/>
        <v>0.83493449140895115</v>
      </c>
    </row>
    <row r="63" spans="1:20">
      <c r="A63" s="1">
        <f t="shared" si="8"/>
        <v>8.2500000000000089</v>
      </c>
      <c r="B63" s="21">
        <f t="shared" si="5"/>
        <v>2.8722813232690161</v>
      </c>
      <c r="C63" s="17">
        <f t="shared" si="6"/>
        <v>2.5980762113533142</v>
      </c>
      <c r="D63" s="13">
        <f t="shared" si="7"/>
        <v>21.201485197079702</v>
      </c>
      <c r="E63" s="9">
        <f t="shared" si="9"/>
        <v>-0.38912368276616616</v>
      </c>
      <c r="R63">
        <f t="shared" si="15"/>
        <v>0.3</v>
      </c>
      <c r="S63" s="2">
        <f t="shared" si="14"/>
        <v>1.747631092270866</v>
      </c>
      <c r="T63">
        <f t="shared" si="13"/>
        <v>0.70527150324701648</v>
      </c>
    </row>
    <row r="64" spans="1:20">
      <c r="A64" s="1">
        <f t="shared" si="8"/>
        <v>8.4000000000000092</v>
      </c>
      <c r="B64" s="21">
        <f t="shared" si="5"/>
        <v>2.8982753492378892</v>
      </c>
      <c r="C64" s="17">
        <f t="shared" si="6"/>
        <v>2.569046515733024</v>
      </c>
      <c r="D64" s="13">
        <f t="shared" si="7"/>
        <v>23.705360947779408</v>
      </c>
      <c r="E64" s="9">
        <f t="shared" si="9"/>
        <v>-0.35435022560948926</v>
      </c>
      <c r="R64">
        <f t="shared" si="15"/>
        <v>0.35</v>
      </c>
      <c r="S64" s="2">
        <f t="shared" si="14"/>
        <v>1.8151195618562141</v>
      </c>
      <c r="T64">
        <f t="shared" si="13"/>
        <v>0.55134527461850391</v>
      </c>
    </row>
    <row r="65" spans="1:20">
      <c r="A65" s="1">
        <f t="shared" si="8"/>
        <v>8.5500000000000096</v>
      </c>
      <c r="B65" s="21">
        <f t="shared" si="5"/>
        <v>2.9240383034426909</v>
      </c>
      <c r="C65" s="17">
        <f t="shared" si="6"/>
        <v>2.5396850198400571</v>
      </c>
      <c r="D65" s="13">
        <f t="shared" si="7"/>
        <v>26.774884757114851</v>
      </c>
      <c r="E65" s="9">
        <f t="shared" si="9"/>
        <v>-0.3193291055240875</v>
      </c>
      <c r="R65">
        <f t="shared" si="15"/>
        <v>0.39999999999999997</v>
      </c>
      <c r="S65" s="2">
        <f t="shared" si="14"/>
        <v>1.8638305784971445</v>
      </c>
      <c r="T65">
        <f t="shared" si="13"/>
        <v>0.37845128262993566</v>
      </c>
    </row>
    <row r="66" spans="1:20">
      <c r="A66" s="1">
        <f t="shared" si="8"/>
        <v>8.7000000000000099</v>
      </c>
      <c r="B66" s="21">
        <f t="shared" si="5"/>
        <v>2.949576240750527</v>
      </c>
      <c r="C66" s="17">
        <f t="shared" si="6"/>
        <v>2.5099800796022245</v>
      </c>
      <c r="D66" s="13">
        <f t="shared" si="7"/>
        <v>30.627673706713402</v>
      </c>
      <c r="E66" s="9">
        <f t="shared" si="9"/>
        <v>-0.28405683315390107</v>
      </c>
      <c r="R66">
        <f t="shared" si="15"/>
        <v>0.44999999999999996</v>
      </c>
      <c r="S66" s="2">
        <f t="shared" si="14"/>
        <v>1.8932602256241535</v>
      </c>
      <c r="T66">
        <f t="shared" si="13"/>
        <v>0.19253754656683814</v>
      </c>
    </row>
    <row r="67" spans="1:20">
      <c r="A67" s="1">
        <f t="shared" si="8"/>
        <v>8.8500000000000103</v>
      </c>
      <c r="B67" s="21">
        <f t="shared" si="5"/>
        <v>2.974894956128705</v>
      </c>
      <c r="C67" s="17">
        <f t="shared" si="6"/>
        <v>2.4799193535274466</v>
      </c>
      <c r="D67" s="13">
        <f t="shared" si="7"/>
        <v>35.609404488655308</v>
      </c>
      <c r="E67" s="9">
        <f t="shared" si="9"/>
        <v>-0.24852985123128088</v>
      </c>
      <c r="R67">
        <f t="shared" si="15"/>
        <v>0.49999999999999994</v>
      </c>
      <c r="S67" s="2">
        <f t="shared" si="14"/>
        <v>1.9031040528717054</v>
      </c>
      <c r="T67">
        <f t="shared" si="13"/>
        <v>4.4408920985006262E-16</v>
      </c>
    </row>
    <row r="68" spans="1:20">
      <c r="A68" s="1">
        <f t="shared" si="8"/>
        <v>9.0000000000000107</v>
      </c>
      <c r="B68" s="21">
        <f t="shared" si="5"/>
        <v>3.0000000000000018</v>
      </c>
      <c r="C68" s="17">
        <f t="shared" si="6"/>
        <v>2.4494897427831761</v>
      </c>
      <c r="D68" s="13">
        <f t="shared" si="7"/>
        <v>42.304259841515716</v>
      </c>
      <c r="E68" s="9">
        <f t="shared" si="9"/>
        <v>-0.21274453290795481</v>
      </c>
      <c r="R68">
        <f t="shared" si="15"/>
        <v>0.54999999999999993</v>
      </c>
      <c r="S68" s="2">
        <f t="shared" si="14"/>
        <v>1.8932602256241535</v>
      </c>
      <c r="T68">
        <f t="shared" si="13"/>
        <v>-0.19253754656683725</v>
      </c>
    </row>
    <row r="69" spans="1:20">
      <c r="A69" s="1">
        <f t="shared" si="8"/>
        <v>9.150000000000011</v>
      </c>
      <c r="B69" s="21">
        <f t="shared" si="5"/>
        <v>3.0248966924508367</v>
      </c>
      <c r="C69" s="17">
        <f t="shared" si="6"/>
        <v>2.4186773244895625</v>
      </c>
      <c r="D69" s="13">
        <f t="shared" si="7"/>
        <v>51.783508928160956</v>
      </c>
      <c r="E69" s="9">
        <f t="shared" si="9"/>
        <v>-0.17669718003648166</v>
      </c>
      <c r="R69">
        <f t="shared" si="15"/>
        <v>0.6</v>
      </c>
      <c r="S69" s="2">
        <f t="shared" ref="S69:S77" si="16">COS($R$10*R69)+$S$10/$R$10*SIN($R$10*R69)</f>
        <v>1.8638305784971445</v>
      </c>
      <c r="T69">
        <f t="shared" si="13"/>
        <v>-0.3784512826299351</v>
      </c>
    </row>
    <row r="70" spans="1:20">
      <c r="A70" s="1">
        <f t="shared" si="8"/>
        <v>9.3000000000000114</v>
      </c>
      <c r="B70" s="21">
        <f t="shared" si="5"/>
        <v>3.0495901363953832</v>
      </c>
      <c r="C70" s="17">
        <f t="shared" si="6"/>
        <v>2.3874672772626622</v>
      </c>
      <c r="D70" s="13">
        <f t="shared" si="7"/>
        <v>66.246855640861483</v>
      </c>
      <c r="E70" s="9">
        <f t="shared" si="9"/>
        <v>-0.14038402140046197</v>
      </c>
      <c r="R70">
        <f t="shared" si="15"/>
        <v>0.65</v>
      </c>
      <c r="S70" s="2">
        <f t="shared" si="16"/>
        <v>1.8151195618562139</v>
      </c>
      <c r="T70">
        <f t="shared" si="13"/>
        <v>-0.55134527461850347</v>
      </c>
    </row>
    <row r="71" spans="1:20">
      <c r="A71" s="1">
        <f t="shared" si="8"/>
        <v>9.4500000000000117</v>
      </c>
      <c r="B71" s="21">
        <f t="shared" si="5"/>
        <v>3.0740852297878813</v>
      </c>
      <c r="C71" s="17">
        <f t="shared" si="6"/>
        <v>2.355843797877947</v>
      </c>
      <c r="D71" s="13">
        <f t="shared" si="7"/>
        <v>91.039400396377061</v>
      </c>
      <c r="E71" s="9">
        <f t="shared" si="9"/>
        <v>-0.10380121089171931</v>
      </c>
      <c r="R71">
        <f t="shared" si="15"/>
        <v>0.70000000000000007</v>
      </c>
      <c r="S71" s="2">
        <f t="shared" si="16"/>
        <v>1.747631092270866</v>
      </c>
      <c r="T71">
        <f t="shared" si="13"/>
        <v>-0.70527150324701604</v>
      </c>
    </row>
    <row r="72" spans="1:20">
      <c r="A72" s="1">
        <f t="shared" si="8"/>
        <v>9.6000000000000121</v>
      </c>
      <c r="B72" s="21">
        <f t="shared" si="5"/>
        <v>3.0983866769659354</v>
      </c>
      <c r="C72" s="17">
        <f t="shared" si="6"/>
        <v>2.3237900077244475</v>
      </c>
      <c r="D72" s="13">
        <f t="shared" si="7"/>
        <v>143.40167308355635</v>
      </c>
      <c r="E72" s="9">
        <f t="shared" si="9"/>
        <v>-6.6944825632587607E-2</v>
      </c>
      <c r="R72">
        <f t="shared" si="15"/>
        <v>0.75000000000000011</v>
      </c>
      <c r="S72" s="2">
        <f t="shared" si="16"/>
        <v>1.6620633394862565</v>
      </c>
      <c r="T72">
        <f t="shared" si="13"/>
        <v>-0.83493449140895104</v>
      </c>
    </row>
    <row r="73" spans="1:20">
      <c r="A73" s="1">
        <f t="shared" si="8"/>
        <v>9.7500000000000124</v>
      </c>
      <c r="B73" s="21">
        <f t="shared" ref="B73:B108" si="17">SQRT(A73)</f>
        <v>3.1224989991992009</v>
      </c>
      <c r="C73" s="17">
        <f t="shared" ref="C73:C107" si="18">SQRT($C$4-A73)</f>
        <v>2.2912878474779172</v>
      </c>
      <c r="D73" s="13">
        <f t="shared" ref="D73:D108" si="19">B73*TAN(B73/2)</f>
        <v>327.06197265769924</v>
      </c>
      <c r="E73" s="9">
        <f t="shared" si="9"/>
        <v>-2.9810864041367145E-2</v>
      </c>
      <c r="R73">
        <f t="shared" si="15"/>
        <v>0.80000000000000016</v>
      </c>
      <c r="S73" s="2">
        <f t="shared" si="16"/>
        <v>1.5593015038413816</v>
      </c>
      <c r="T73">
        <f t="shared" si="13"/>
        <v>-0.93587348286092709</v>
      </c>
    </row>
    <row r="74" spans="1:20">
      <c r="A74" s="1">
        <f t="shared" ref="A74:A108" si="20">A73+$C$4/100</f>
        <v>9.9000000000000128</v>
      </c>
      <c r="B74" s="21">
        <f t="shared" si="17"/>
        <v>3.1464265445104567</v>
      </c>
      <c r="C74" s="17">
        <f t="shared" si="18"/>
        <v>2.2583179581272401</v>
      </c>
      <c r="D74" s="13">
        <f t="shared" si="19"/>
        <v>-1301.816888051696</v>
      </c>
      <c r="E74" s="9">
        <f t="shared" ref="E74:E108" si="21">-B74/TAN(B74/2)</f>
        <v>7.6047561610729985E-3</v>
      </c>
      <c r="R74">
        <f t="shared" si="15"/>
        <v>0.8500000000000002</v>
      </c>
      <c r="S74" s="2">
        <f t="shared" si="16"/>
        <v>1.4404086588515361</v>
      </c>
      <c r="T74">
        <f t="shared" si="13"/>
        <v>-1.0046159042595184</v>
      </c>
    </row>
    <row r="75" spans="1:20">
      <c r="A75" s="1">
        <f t="shared" si="20"/>
        <v>10.050000000000013</v>
      </c>
      <c r="B75" s="21">
        <f t="shared" si="17"/>
        <v>3.1701734968294737</v>
      </c>
      <c r="C75" s="17">
        <f t="shared" si="18"/>
        <v>2.224859546128696</v>
      </c>
      <c r="D75" s="13">
        <f t="shared" si="19"/>
        <v>-221.82394459807438</v>
      </c>
      <c r="E75" s="9">
        <f t="shared" si="21"/>
        <v>4.5306200005638418E-2</v>
      </c>
      <c r="R75">
        <f t="shared" si="15"/>
        <v>0.90000000000000024</v>
      </c>
      <c r="S75" s="2">
        <f t="shared" si="16"/>
        <v>1.3066147536887414</v>
      </c>
      <c r="T75">
        <f t="shared" si="13"/>
        <v>-1.0387968310430922</v>
      </c>
    </row>
    <row r="76" spans="1:20">
      <c r="A76" s="1">
        <f t="shared" si="20"/>
        <v>10.200000000000014</v>
      </c>
      <c r="B76" s="21">
        <f t="shared" si="17"/>
        <v>3.1937438845342645</v>
      </c>
      <c r="C76" s="17">
        <f t="shared" si="18"/>
        <v>2.1908902300206612</v>
      </c>
      <c r="D76" s="13">
        <f t="shared" si="19"/>
        <v>-122.45233506145605</v>
      </c>
      <c r="E76" s="9">
        <f t="shared" si="21"/>
        <v>8.3297717392492879E-2</v>
      </c>
      <c r="R76">
        <f t="shared" si="15"/>
        <v>0.95000000000000029</v>
      </c>
      <c r="S76" s="2">
        <f t="shared" si="16"/>
        <v>1.1593038893297263</v>
      </c>
      <c r="T76">
        <f t="shared" si="13"/>
        <v>-1.0372403472103604</v>
      </c>
    </row>
    <row r="77" spans="1:20">
      <c r="A77" s="1">
        <f t="shared" si="20"/>
        <v>10.350000000000014</v>
      </c>
      <c r="B77" s="21">
        <f t="shared" si="17"/>
        <v>3.2171415884290848</v>
      </c>
      <c r="C77" s="17">
        <f t="shared" si="18"/>
        <v>2.1563858652847792</v>
      </c>
      <c r="D77" s="13">
        <f t="shared" si="19"/>
        <v>-85.1265807722706</v>
      </c>
      <c r="E77" s="9">
        <f t="shared" si="21"/>
        <v>0.12158364527395016</v>
      </c>
      <c r="R77">
        <f t="shared" si="15"/>
        <v>1.0000000000000002</v>
      </c>
      <c r="S77" s="2">
        <f t="shared" si="16"/>
        <v>0.99999999999999956</v>
      </c>
      <c r="T77">
        <f>COS($U$10*R77)+$V$10/$U$10*SIN($U$10*R77)</f>
        <v>-0.99999999999999978</v>
      </c>
    </row>
    <row r="78" spans="1:20">
      <c r="A78" s="1">
        <f t="shared" si="20"/>
        <v>10.500000000000014</v>
      </c>
      <c r="B78" s="21">
        <f t="shared" si="17"/>
        <v>3.2403703492039324</v>
      </c>
      <c r="C78" s="17">
        <f t="shared" si="18"/>
        <v>2.1213203435596393</v>
      </c>
      <c r="D78" s="13">
        <f t="shared" si="19"/>
        <v>-65.555998253452003</v>
      </c>
      <c r="E78" s="9">
        <f t="shared" si="21"/>
        <v>0.16016840990514722</v>
      </c>
      <c r="R78">
        <f t="shared" si="12"/>
        <v>1.1000000000000003</v>
      </c>
      <c r="S78" s="2">
        <f t="shared" ref="S78:S117" si="22">$S$77*EXP(-$S$10*(R78-R$77))</f>
        <v>0.71926807388549463</v>
      </c>
      <c r="T78">
        <f t="shared" ref="T78:T117" si="23">$T$77*EXP(-$V$10*(R78-R$77))</f>
        <v>-0.89627138153467012</v>
      </c>
    </row>
    <row r="79" spans="1:20">
      <c r="A79" s="1">
        <f t="shared" si="20"/>
        <v>10.650000000000015</v>
      </c>
      <c r="B79" s="21">
        <f t="shared" si="17"/>
        <v>3.2634337744161463</v>
      </c>
      <c r="C79" s="17">
        <f t="shared" si="18"/>
        <v>2.0856653614614173</v>
      </c>
      <c r="D79" s="13">
        <f t="shared" si="19"/>
        <v>-53.502389721533184</v>
      </c>
      <c r="E79" s="9">
        <f t="shared" si="21"/>
        <v>0.19905652916497102</v>
      </c>
      <c r="R79">
        <f t="shared" si="12"/>
        <v>1.2000000000000004</v>
      </c>
      <c r="S79" s="2">
        <f t="shared" si="22"/>
        <v>0.51734656211094965</v>
      </c>
      <c r="T79">
        <f t="shared" si="23"/>
        <v>-0.80330238935806642</v>
      </c>
    </row>
    <row r="80" spans="1:20">
      <c r="A80" s="1">
        <f t="shared" si="20"/>
        <v>10.800000000000015</v>
      </c>
      <c r="B80" s="21">
        <f t="shared" si="17"/>
        <v>3.2863353450309991</v>
      </c>
      <c r="C80" s="17">
        <f t="shared" si="18"/>
        <v>2.0493901531919159</v>
      </c>
      <c r="D80" s="13">
        <f t="shared" si="19"/>
        <v>-45.330037625297159</v>
      </c>
      <c r="E80" s="9">
        <f t="shared" si="21"/>
        <v>0.23825261494980321</v>
      </c>
      <c r="R80">
        <f t="shared" si="12"/>
        <v>1.3000000000000005</v>
      </c>
      <c r="S80" s="2">
        <f t="shared" si="22"/>
        <v>0.37211086526082532</v>
      </c>
      <c r="T80">
        <f t="shared" si="23"/>
        <v>-0.71997694230005604</v>
      </c>
    </row>
    <row r="81" spans="1:20">
      <c r="A81" s="1">
        <f t="shared" si="20"/>
        <v>10.950000000000015</v>
      </c>
      <c r="B81" s="21">
        <f t="shared" si="17"/>
        <v>3.3090784215548616</v>
      </c>
      <c r="C81" s="17">
        <f t="shared" si="18"/>
        <v>2.0124611797498071</v>
      </c>
      <c r="D81" s="13">
        <f t="shared" si="19"/>
        <v>-39.422327797234523</v>
      </c>
      <c r="E81" s="9">
        <f t="shared" si="21"/>
        <v>0.27776137564276854</v>
      </c>
      <c r="R81">
        <f t="shared" si="12"/>
        <v>1.4000000000000006</v>
      </c>
      <c r="S81" s="2">
        <f t="shared" si="22"/>
        <v>0.26764746532801875</v>
      </c>
      <c r="T81">
        <f t="shared" si="23"/>
        <v>-0.6452947287483789</v>
      </c>
    </row>
    <row r="82" spans="1:20">
      <c r="A82" s="1">
        <f t="shared" si="20"/>
        <v>11.100000000000016</v>
      </c>
      <c r="B82" s="21">
        <f t="shared" si="17"/>
        <v>3.3316662497915388</v>
      </c>
      <c r="C82" s="17">
        <f t="shared" si="18"/>
        <v>1.9748417658131459</v>
      </c>
      <c r="D82" s="13">
        <f t="shared" si="19"/>
        <v>-34.950984697670272</v>
      </c>
      <c r="E82" s="9">
        <f t="shared" si="21"/>
        <v>0.31758761866128216</v>
      </c>
      <c r="R82">
        <f t="shared" si="12"/>
        <v>1.5000000000000007</v>
      </c>
      <c r="S82" s="2">
        <f t="shared" si="22"/>
        <v>0.19251027686681882</v>
      </c>
      <c r="T82">
        <f t="shared" si="23"/>
        <v>-0.57835919803234992</v>
      </c>
    </row>
    <row r="83" spans="1:20">
      <c r="A83" s="1">
        <f t="shared" si="20"/>
        <v>11.250000000000016</v>
      </c>
      <c r="B83" s="21">
        <f t="shared" si="17"/>
        <v>3.3541019662496869</v>
      </c>
      <c r="C83" s="17">
        <f t="shared" si="18"/>
        <v>1.9364916731037043</v>
      </c>
      <c r="D83" s="13">
        <f t="shared" si="19"/>
        <v>-31.447749292834118</v>
      </c>
      <c r="E83" s="9">
        <f t="shared" si="21"/>
        <v>0.35773625308579748</v>
      </c>
      <c r="R83">
        <f t="shared" si="12"/>
        <v>1.6000000000000008</v>
      </c>
      <c r="S83" s="2">
        <f t="shared" si="22"/>
        <v>0.13846649604516015</v>
      </c>
      <c r="T83">
        <f t="shared" si="23"/>
        <v>-0.51836679744373826</v>
      </c>
    </row>
    <row r="84" spans="1:20">
      <c r="A84" s="1">
        <f t="shared" si="20"/>
        <v>11.400000000000016</v>
      </c>
      <c r="B84" s="21">
        <f t="shared" si="17"/>
        <v>3.3763886032268289</v>
      </c>
      <c r="C84" s="17">
        <f t="shared" si="18"/>
        <v>1.8973665961010233</v>
      </c>
      <c r="D84" s="13">
        <f t="shared" si="19"/>
        <v>-28.627945993508657</v>
      </c>
      <c r="E84" s="9">
        <f t="shared" si="21"/>
        <v>0.39821229237280764</v>
      </c>
      <c r="R84">
        <f t="shared" si="12"/>
        <v>1.7000000000000008</v>
      </c>
      <c r="S84" s="2">
        <f t="shared" si="22"/>
        <v>9.9594529908075838E-2</v>
      </c>
      <c r="T84">
        <f t="shared" si="23"/>
        <v>-0.46459732568660189</v>
      </c>
    </row>
    <row r="85" spans="1:20">
      <c r="A85" s="1">
        <f t="shared" si="20"/>
        <v>11.550000000000017</v>
      </c>
      <c r="B85" s="21">
        <f t="shared" si="17"/>
        <v>3.3985290935932881</v>
      </c>
      <c r="C85" s="17">
        <f t="shared" si="18"/>
        <v>1.8574175621006666</v>
      </c>
      <c r="D85" s="13">
        <f t="shared" si="19"/>
        <v>-26.308545053738936</v>
      </c>
      <c r="E85" s="9">
        <f t="shared" si="21"/>
        <v>0.43902085715525141</v>
      </c>
      <c r="R85">
        <f t="shared" si="12"/>
        <v>1.8000000000000009</v>
      </c>
      <c r="S85" s="2">
        <f t="shared" si="22"/>
        <v>7.1635165696513028E-2</v>
      </c>
      <c r="T85">
        <f t="shared" si="23"/>
        <v>-0.41640528695044388</v>
      </c>
    </row>
    <row r="86" spans="1:20">
      <c r="A86" s="1">
        <f t="shared" si="20"/>
        <v>11.700000000000017</v>
      </c>
      <c r="B86" s="21">
        <f t="shared" si="17"/>
        <v>3.4205262752974166</v>
      </c>
      <c r="C86" s="17">
        <f t="shared" si="18"/>
        <v>1.8165902124584903</v>
      </c>
      <c r="D86" s="13">
        <f t="shared" si="19"/>
        <v>-24.366513441165878</v>
      </c>
      <c r="E86" s="9">
        <f t="shared" si="21"/>
        <v>0.48016717813363952</v>
      </c>
      <c r="R86">
        <f t="shared" si="12"/>
        <v>1.900000000000001</v>
      </c>
      <c r="S86" s="2">
        <f t="shared" si="22"/>
        <v>5.1524887652999202E-2</v>
      </c>
      <c r="T86">
        <f t="shared" si="23"/>
        <v>-0.37321214181341522</v>
      </c>
    </row>
    <row r="87" spans="1:20">
      <c r="A87" s="1">
        <f t="shared" si="20"/>
        <v>11.850000000000017</v>
      </c>
      <c r="B87" s="21">
        <f t="shared" si="17"/>
        <v>3.4423828956117037</v>
      </c>
      <c r="C87" s="17">
        <f t="shared" si="18"/>
        <v>1.77482393492988</v>
      </c>
      <c r="D87" s="13">
        <f t="shared" si="19"/>
        <v>-22.716093348234622</v>
      </c>
      <c r="E87" s="9">
        <f t="shared" si="21"/>
        <v>0.52165659906134076</v>
      </c>
      <c r="R87">
        <f t="shared" si="12"/>
        <v>2.0000000000000009</v>
      </c>
      <c r="S87" s="2">
        <f t="shared" si="22"/>
        <v>3.7060206699339293E-2</v>
      </c>
      <c r="T87">
        <f t="shared" si="23"/>
        <v>-0.33449936194862312</v>
      </c>
    </row>
    <row r="88" spans="1:20">
      <c r="A88" s="1">
        <f t="shared" si="20"/>
        <v>12.000000000000018</v>
      </c>
      <c r="B88" s="21">
        <f t="shared" si="17"/>
        <v>3.4641016151377571</v>
      </c>
      <c r="C88" s="17">
        <f t="shared" si="18"/>
        <v>1.7320508075688721</v>
      </c>
      <c r="D88" s="13">
        <f t="shared" si="19"/>
        <v>-21.295679549696271</v>
      </c>
      <c r="E88" s="9">
        <f t="shared" si="21"/>
        <v>0.56349457982763296</v>
      </c>
      <c r="R88">
        <f t="shared" ref="R88:R117" si="24">R87+0.1</f>
        <v>2.100000000000001</v>
      </c>
      <c r="S88" s="2">
        <f t="shared" si="22"/>
        <v>2.6656223490432087E-2</v>
      </c>
      <c r="T88">
        <f t="shared" si="23"/>
        <v>-0.29980220525615819</v>
      </c>
    </row>
    <row r="89" spans="1:20">
      <c r="A89" s="1">
        <f t="shared" si="20"/>
        <v>12.150000000000018</v>
      </c>
      <c r="B89" s="21">
        <f t="shared" si="17"/>
        <v>3.485685011586678</v>
      </c>
      <c r="C89" s="17">
        <f t="shared" si="18"/>
        <v>1.6881943016134078</v>
      </c>
      <c r="D89" s="13">
        <f t="shared" si="19"/>
        <v>-20.059875851947936</v>
      </c>
      <c r="E89" s="9">
        <f t="shared" si="21"/>
        <v>0.60568669964227029</v>
      </c>
      <c r="R89">
        <f t="shared" si="24"/>
        <v>2.2000000000000011</v>
      </c>
      <c r="S89" s="2">
        <f t="shared" si="22"/>
        <v>1.917297052702437E-2</v>
      </c>
      <c r="T89">
        <f t="shared" si="23"/>
        <v>-0.26870413669207771</v>
      </c>
    </row>
    <row r="90" spans="1:20">
      <c r="A90" s="1">
        <f t="shared" si="20"/>
        <v>12.300000000000018</v>
      </c>
      <c r="B90" s="21">
        <f t="shared" si="17"/>
        <v>3.5071355833500388</v>
      </c>
      <c r="C90" s="17">
        <f t="shared" si="18"/>
        <v>1.6431676725154927</v>
      </c>
      <c r="D90" s="13">
        <f t="shared" si="19"/>
        <v>-18.974493119284396</v>
      </c>
      <c r="E90" s="9">
        <f t="shared" si="21"/>
        <v>0.64823866032548327</v>
      </c>
      <c r="R90">
        <f t="shared" si="24"/>
        <v>2.3000000000000012</v>
      </c>
      <c r="S90" s="2">
        <f t="shared" si="22"/>
        <v>1.3790505581636185E-2</v>
      </c>
      <c r="T90">
        <f t="shared" si="23"/>
        <v>-0.24083182781708939</v>
      </c>
    </row>
    <row r="91" spans="1:20">
      <c r="A91" s="1">
        <f t="shared" si="20"/>
        <v>12.450000000000019</v>
      </c>
      <c r="B91" s="21">
        <f t="shared" si="17"/>
        <v>3.5284557528754728</v>
      </c>
      <c r="C91" s="17">
        <f t="shared" si="18"/>
        <v>1.5968719422671254</v>
      </c>
      <c r="D91" s="13">
        <f t="shared" si="19"/>
        <v>-18.013291907201456</v>
      </c>
      <c r="E91" s="9">
        <f t="shared" si="21"/>
        <v>0.69115628970752918</v>
      </c>
      <c r="R91">
        <f t="shared" si="24"/>
        <v>2.4000000000000012</v>
      </c>
      <c r="S91" s="2">
        <f t="shared" si="22"/>
        <v>9.9190703876106262E-3</v>
      </c>
      <c r="T91">
        <f t="shared" si="23"/>
        <v>-0.21585067503514258</v>
      </c>
    </row>
    <row r="92" spans="1:20">
      <c r="A92" s="1">
        <f t="shared" si="20"/>
        <v>12.600000000000019</v>
      </c>
      <c r="B92" s="21">
        <f t="shared" si="17"/>
        <v>3.5496478698597724</v>
      </c>
      <c r="C92" s="17">
        <f t="shared" si="18"/>
        <v>1.5491933384829606</v>
      </c>
      <c r="D92" s="13">
        <f t="shared" si="19"/>
        <v>-17.155798797259038</v>
      </c>
      <c r="E92" s="9">
        <f t="shared" si="21"/>
        <v>0.73444554514203719</v>
      </c>
      <c r="R92">
        <f t="shared" si="24"/>
        <v>2.5000000000000013</v>
      </c>
      <c r="S92" s="2">
        <f t="shared" si="22"/>
        <v>7.1344706524313446E-3</v>
      </c>
      <c r="T92">
        <f t="shared" si="23"/>
        <v>-0.19346078271893841</v>
      </c>
    </row>
    <row r="93" spans="1:20">
      <c r="A93" s="1">
        <f t="shared" si="20"/>
        <v>12.75000000000002</v>
      </c>
      <c r="B93" s="21">
        <f t="shared" si="17"/>
        <v>3.5707142142714279</v>
      </c>
      <c r="C93" s="17">
        <f t="shared" si="18"/>
        <v>1.4999999999999936</v>
      </c>
      <c r="D93" s="13">
        <f t="shared" si="19"/>
        <v>-16.385805033572588</v>
      </c>
      <c r="E93" s="9">
        <f t="shared" si="21"/>
        <v>0.77811251713765484</v>
      </c>
      <c r="R93">
        <f t="shared" si="24"/>
        <v>2.6000000000000014</v>
      </c>
      <c r="S93" s="2">
        <f t="shared" si="22"/>
        <v>5.1315969643668836E-3</v>
      </c>
      <c r="T93">
        <f t="shared" si="23"/>
        <v>-0.1733933630002816</v>
      </c>
    </row>
    <row r="94" spans="1:20">
      <c r="A94" s="1">
        <f t="shared" si="20"/>
        <v>12.90000000000002</v>
      </c>
      <c r="B94" s="21">
        <f t="shared" si="17"/>
        <v>3.5916569992135972</v>
      </c>
      <c r="C94" s="17">
        <f t="shared" si="18"/>
        <v>1.4491376746189371</v>
      </c>
      <c r="D94" s="13">
        <f t="shared" si="19"/>
        <v>-15.690311050640727</v>
      </c>
      <c r="E94" s="9">
        <f t="shared" si="21"/>
        <v>0.82216343311264306</v>
      </c>
      <c r="R94">
        <f t="shared" si="24"/>
        <v>2.7000000000000015</v>
      </c>
      <c r="S94" s="2">
        <f t="shared" si="22"/>
        <v>3.690993864516821E-3</v>
      </c>
      <c r="T94">
        <f t="shared" si="23"/>
        <v>-0.155407509005205</v>
      </c>
    </row>
    <row r="95" spans="1:20">
      <c r="A95" s="1">
        <f t="shared" si="20"/>
        <v>13.05000000000002</v>
      </c>
      <c r="B95" s="21">
        <f t="shared" si="17"/>
        <v>3.6124783736376913</v>
      </c>
      <c r="C95" s="17">
        <f t="shared" si="18"/>
        <v>1.396424004376887</v>
      </c>
      <c r="D95" s="13">
        <f t="shared" si="19"/>
        <v>-15.058769682550766</v>
      </c>
      <c r="E95" s="9">
        <f t="shared" si="21"/>
        <v>0.86660466127731584</v>
      </c>
      <c r="R95">
        <f t="shared" si="24"/>
        <v>2.8000000000000016</v>
      </c>
      <c r="S95" s="2">
        <f t="shared" si="22"/>
        <v>2.6548140476541932E-3</v>
      </c>
      <c r="T95">
        <f t="shared" si="23"/>
        <v>-0.13928730279695681</v>
      </c>
    </row>
    <row r="96" spans="1:20">
      <c r="A96" s="1">
        <f t="shared" si="20"/>
        <v>13.200000000000021</v>
      </c>
      <c r="B96" s="21">
        <f t="shared" si="17"/>
        <v>3.633180424916993</v>
      </c>
      <c r="C96" s="17">
        <f t="shared" si="18"/>
        <v>1.3416407864998661</v>
      </c>
      <c r="D96" s="13">
        <f t="shared" si="19"/>
        <v>-14.482533885936066</v>
      </c>
      <c r="E96" s="9">
        <f t="shared" si="21"/>
        <v>0.9114427146494366</v>
      </c>
      <c r="R96">
        <f t="shared" si="24"/>
        <v>2.9000000000000017</v>
      </c>
      <c r="S96" s="2">
        <f t="shared" si="22"/>
        <v>1.909522986580386E-3</v>
      </c>
      <c r="T96">
        <f t="shared" si="23"/>
        <v>-0.12483922330806643</v>
      </c>
    </row>
    <row r="97" spans="1:20">
      <c r="A97" s="1">
        <f t="shared" si="20"/>
        <v>13.350000000000021</v>
      </c>
      <c r="B97" s="21">
        <f t="shared" si="17"/>
        <v>3.6537651812890251</v>
      </c>
      <c r="C97" s="17">
        <f t="shared" si="18"/>
        <v>1.2845232578665047</v>
      </c>
      <c r="D97" s="13">
        <f t="shared" si="19"/>
        <v>-13.954447276963885</v>
      </c>
      <c r="E97" s="9">
        <f t="shared" si="21"/>
        <v>0.95668425520789424</v>
      </c>
      <c r="R97">
        <f t="shared" si="24"/>
        <v>3.0000000000000018</v>
      </c>
      <c r="S97" s="2">
        <f t="shared" si="22"/>
        <v>1.3734589205977507E-3</v>
      </c>
      <c r="T97">
        <f t="shared" si="23"/>
        <v>-0.11188982314403592</v>
      </c>
    </row>
    <row r="98" spans="1:20">
      <c r="A98" s="1">
        <f t="shared" si="20"/>
        <v>13.500000000000021</v>
      </c>
      <c r="B98" s="21">
        <f t="shared" si="17"/>
        <v>3.6742346141747699</v>
      </c>
      <c r="C98" s="17">
        <f t="shared" si="18"/>
        <v>1.2247448713915803</v>
      </c>
      <c r="D98" s="13">
        <f t="shared" si="19"/>
        <v>-13.468536177011204</v>
      </c>
      <c r="E98" s="9">
        <f t="shared" si="21"/>
        <v>1.0023360981902785</v>
      </c>
      <c r="R98">
        <f t="shared" si="24"/>
        <v>3.1000000000000019</v>
      </c>
      <c r="S98" s="2">
        <f t="shared" si="22"/>
        <v>9.8788515237919691E-4</v>
      </c>
      <c r="T98">
        <f t="shared" si="23"/>
        <v>-0.10028364636897506</v>
      </c>
    </row>
    <row r="99" spans="1:20">
      <c r="A99" s="1">
        <f t="shared" si="20"/>
        <v>13.650000000000022</v>
      </c>
      <c r="B99" s="21">
        <f t="shared" si="17"/>
        <v>3.6945906403822359</v>
      </c>
      <c r="C99" s="17">
        <f t="shared" si="18"/>
        <v>1.1618950038622158</v>
      </c>
      <c r="D99" s="13">
        <f t="shared" si="19"/>
        <v>-13.019774973121681</v>
      </c>
      <c r="E99" s="9">
        <f t="shared" si="21"/>
        <v>1.0484052165401776</v>
      </c>
      <c r="R99">
        <f t="shared" si="24"/>
        <v>3.200000000000002</v>
      </c>
      <c r="S99" s="2">
        <f t="shared" si="22"/>
        <v>7.1055425077186298E-4</v>
      </c>
      <c r="T99">
        <f t="shared" si="23"/>
        <v>-8.9881362276455573E-2</v>
      </c>
    </row>
    <row r="100" spans="1:20">
      <c r="A100" s="1">
        <f t="shared" si="20"/>
        <v>13.800000000000022</v>
      </c>
      <c r="B100" s="21">
        <f t="shared" si="17"/>
        <v>3.7148351242013451</v>
      </c>
      <c r="C100" s="17">
        <f t="shared" si="18"/>
        <v>1.0954451150103222</v>
      </c>
      <c r="D100" s="13">
        <f t="shared" si="19"/>
        <v>-12.603905207296455</v>
      </c>
      <c r="E100" s="9">
        <f t="shared" si="21"/>
        <v>1.0948987455103316</v>
      </c>
      <c r="R100">
        <f t="shared" si="24"/>
        <v>3.300000000000002</v>
      </c>
      <c r="S100" s="2">
        <f t="shared" si="22"/>
        <v>5.110789873438293E-4</v>
      </c>
      <c r="T100">
        <f t="shared" si="23"/>
        <v>-8.0558092741737086E-2</v>
      </c>
    </row>
    <row r="101" spans="1:20">
      <c r="A101" s="1">
        <f t="shared" si="20"/>
        <v>13.950000000000022</v>
      </c>
      <c r="B101" s="21">
        <f t="shared" si="17"/>
        <v>3.7349698793966226</v>
      </c>
      <c r="C101" s="17">
        <f t="shared" si="18"/>
        <v>1.0246950765959488</v>
      </c>
      <c r="D101" s="13">
        <f t="shared" si="19"/>
        <v>-12.217294568685933</v>
      </c>
      <c r="E101" s="9">
        <f t="shared" si="21"/>
        <v>1.1418239874280494</v>
      </c>
      <c r="R101">
        <f t="shared" si="24"/>
        <v>3.4000000000000021</v>
      </c>
      <c r="S101" s="2">
        <f t="shared" si="22"/>
        <v>3.6760279883014496E-4</v>
      </c>
      <c r="T101">
        <f t="shared" si="23"/>
        <v>-7.2201913075434762E-2</v>
      </c>
    </row>
    <row r="102" spans="1:20">
      <c r="A102" s="1">
        <f t="shared" si="20"/>
        <v>14.100000000000023</v>
      </c>
      <c r="B102" s="21">
        <f t="shared" si="17"/>
        <v>3.7549966711037204</v>
      </c>
      <c r="C102" s="17">
        <f t="shared" si="18"/>
        <v>0.94868329805050178</v>
      </c>
      <c r="D102" s="13">
        <f t="shared" si="19"/>
        <v>-11.85682588463326</v>
      </c>
      <c r="E102" s="9">
        <f t="shared" si="21"/>
        <v>1.1891884166296118</v>
      </c>
      <c r="R102">
        <f t="shared" si="24"/>
        <v>3.5000000000000022</v>
      </c>
      <c r="S102" s="2">
        <f t="shared" si="22"/>
        <v>2.6440495706947568E-4</v>
      </c>
      <c r="T102">
        <f t="shared" si="23"/>
        <v>-6.4712508381566128E-2</v>
      </c>
    </row>
    <row r="103" spans="1:20">
      <c r="A103" s="1">
        <f t="shared" si="20"/>
        <v>14.250000000000023</v>
      </c>
      <c r="B103" s="21">
        <f t="shared" si="17"/>
        <v>3.774917217635378</v>
      </c>
      <c r="C103" s="17">
        <f t="shared" si="18"/>
        <v>0.86602540378442527</v>
      </c>
      <c r="D103" s="13">
        <f t="shared" si="19"/>
        <v>-11.519808919713469</v>
      </c>
      <c r="E103" s="9">
        <f t="shared" si="21"/>
        <v>1.2369996845706763</v>
      </c>
      <c r="R103">
        <f t="shared" si="24"/>
        <v>3.6000000000000023</v>
      </c>
      <c r="S103" s="2">
        <f t="shared" si="22"/>
        <v>1.9017804419713856E-4</v>
      </c>
      <c r="T103">
        <f t="shared" si="23"/>
        <v>-5.7999969289720184E-2</v>
      </c>
    </row>
    <row r="104" spans="1:20">
      <c r="A104" s="1">
        <f t="shared" si="20"/>
        <v>14.400000000000023</v>
      </c>
      <c r="B104" s="21">
        <f t="shared" si="17"/>
        <v>3.7947331922020582</v>
      </c>
      <c r="C104" s="17">
        <f t="shared" si="18"/>
        <v>0.77459666924146819</v>
      </c>
      <c r="D104" s="13">
        <f t="shared" si="19"/>
        <v>-11.20390969660833</v>
      </c>
      <c r="E104" s="9">
        <f t="shared" si="21"/>
        <v>1.2852656251200616</v>
      </c>
      <c r="R104">
        <f t="shared" si="24"/>
        <v>3.7000000000000024</v>
      </c>
      <c r="S104" s="2">
        <f t="shared" si="22"/>
        <v>1.367889955449865E-4</v>
      </c>
      <c r="T104">
        <f t="shared" si="23"/>
        <v>-5.1983712604265986E-2</v>
      </c>
    </row>
    <row r="105" spans="1:20">
      <c r="A105" s="1">
        <f t="shared" si="20"/>
        <v>14.550000000000024</v>
      </c>
      <c r="B105" s="21">
        <f t="shared" si="17"/>
        <v>3.8144462245521331</v>
      </c>
      <c r="C105" s="17">
        <f t="shared" si="18"/>
        <v>0.67082039324991916</v>
      </c>
      <c r="D105" s="13">
        <f t="shared" si="19"/>
        <v>-10.90709340796792</v>
      </c>
      <c r="E105" s="9">
        <f t="shared" si="21"/>
        <v>1.3339942600446477</v>
      </c>
      <c r="R105">
        <f t="shared" si="24"/>
        <v>3.8000000000000025</v>
      </c>
      <c r="S105" s="2">
        <f t="shared" si="22"/>
        <v>9.8387957354373895E-5</v>
      </c>
      <c r="T105">
        <f t="shared" si="23"/>
        <v>-4.65915139131267E-2</v>
      </c>
    </row>
    <row r="106" spans="1:20">
      <c r="A106" s="1">
        <f t="shared" si="20"/>
        <v>14.700000000000024</v>
      </c>
      <c r="B106" s="21">
        <f t="shared" si="17"/>
        <v>3.8340579025361659</v>
      </c>
      <c r="C106" s="17">
        <f t="shared" si="18"/>
        <v>0.54772255750514409</v>
      </c>
      <c r="D106" s="13">
        <f t="shared" si="19"/>
        <v>-10.627577964938729</v>
      </c>
      <c r="E106" s="9">
        <f t="shared" si="21"/>
        <v>1.3831938046934644</v>
      </c>
      <c r="R106">
        <f t="shared" si="24"/>
        <v>3.9000000000000026</v>
      </c>
      <c r="S106" s="2">
        <f t="shared" si="22"/>
        <v>7.076731657980879E-5</v>
      </c>
      <c r="T106">
        <f t="shared" si="23"/>
        <v>-4.1758640542709918E-2</v>
      </c>
    </row>
    <row r="107" spans="1:20">
      <c r="A107" s="1">
        <f t="shared" si="20"/>
        <v>14.850000000000025</v>
      </c>
      <c r="B107" s="21">
        <f t="shared" si="17"/>
        <v>3.853569773599542</v>
      </c>
      <c r="C107" s="17">
        <f t="shared" si="18"/>
        <v>0.38729833462071006</v>
      </c>
      <c r="D107" s="13">
        <f t="shared" si="19"/>
        <v>-10.363795939865501</v>
      </c>
      <c r="E107" s="9">
        <f t="shared" si="21"/>
        <v>1.4328726738894808</v>
      </c>
      <c r="R107">
        <f t="shared" si="24"/>
        <v>4.0000000000000027</v>
      </c>
      <c r="S107" s="2">
        <f t="shared" si="22"/>
        <v>5.0900671490404076E-5</v>
      </c>
      <c r="T107">
        <f t="shared" si="23"/>
        <v>-3.7427074450224286E-2</v>
      </c>
    </row>
    <row r="108" spans="1:20">
      <c r="A108" s="1">
        <f t="shared" si="20"/>
        <v>15.000000000000025</v>
      </c>
      <c r="B108" s="21">
        <f t="shared" si="17"/>
        <v>3.8729833462074201</v>
      </c>
      <c r="C108" s="18">
        <v>0</v>
      </c>
      <c r="D108" s="14">
        <f t="shared" si="19"/>
        <v>-10.114363185193694</v>
      </c>
      <c r="E108" s="10">
        <f t="shared" si="21"/>
        <v>1.4830394880379973</v>
      </c>
      <c r="R108">
        <f t="shared" si="24"/>
        <v>4.1000000000000023</v>
      </c>
      <c r="S108" s="2">
        <f t="shared" si="22"/>
        <v>3.6611227942381298E-5</v>
      </c>
      <c r="T108">
        <f t="shared" si="23"/>
        <v>-3.3544815724303512E-2</v>
      </c>
    </row>
    <row r="109" spans="1:20">
      <c r="R109">
        <f t="shared" si="24"/>
        <v>4.200000000000002</v>
      </c>
      <c r="S109" s="2">
        <f t="shared" si="22"/>
        <v>2.6333287404699476E-5</v>
      </c>
      <c r="T109">
        <f t="shared" si="23"/>
        <v>-3.0065258332547456E-2</v>
      </c>
    </row>
    <row r="110" spans="1:20">
      <c r="R110">
        <f t="shared" si="24"/>
        <v>4.3000000000000016</v>
      </c>
      <c r="S110" s="2">
        <f t="shared" si="22"/>
        <v>1.8940692910651371E-5</v>
      </c>
      <c r="T110">
        <f t="shared" si="23"/>
        <v>-2.6946630621909079E-2</v>
      </c>
    </row>
    <row r="111" spans="1:20">
      <c r="R111">
        <f t="shared" si="24"/>
        <v>4.4000000000000012</v>
      </c>
      <c r="S111" s="2">
        <f t="shared" si="22"/>
        <v>1.362343570790087E-5</v>
      </c>
      <c r="T111">
        <f t="shared" si="23"/>
        <v>-2.4151493855202915E-2</v>
      </c>
    </row>
    <row r="112" spans="1:20">
      <c r="R112">
        <f t="shared" si="24"/>
        <v>4.5000000000000009</v>
      </c>
      <c r="S112" s="2">
        <f t="shared" si="22"/>
        <v>9.7989023613247591E-6</v>
      </c>
      <c r="T112">
        <f t="shared" si="23"/>
        <v>-2.1646292763728831E-2</v>
      </c>
    </row>
    <row r="113" spans="18:20">
      <c r="R113">
        <f t="shared" si="24"/>
        <v>4.6000000000000005</v>
      </c>
      <c r="S113" s="2">
        <f t="shared" si="22"/>
        <v>7.0480376276220935E-6</v>
      </c>
      <c r="T113">
        <f t="shared" si="23"/>
        <v>-1.9400952720451187E-2</v>
      </c>
    </row>
    <row r="114" spans="18:20">
      <c r="R114">
        <f t="shared" si="24"/>
        <v>4.7</v>
      </c>
      <c r="S114" s="2">
        <f t="shared" si="22"/>
        <v>5.0694284490922498E-6</v>
      </c>
      <c r="T114">
        <f t="shared" si="23"/>
        <v>-1.7388518697847615E-2</v>
      </c>
    </row>
    <row r="115" spans="18:20">
      <c r="R115">
        <f t="shared" si="24"/>
        <v>4.8</v>
      </c>
      <c r="S115" s="2">
        <f t="shared" si="22"/>
        <v>3.6462780362789174E-6</v>
      </c>
      <c r="T115">
        <f t="shared" si="23"/>
        <v>-1.5584831676161336E-2</v>
      </c>
    </row>
    <row r="116" spans="18:20">
      <c r="R116">
        <f t="shared" si="24"/>
        <v>4.8999999999999995</v>
      </c>
      <c r="S116" s="2">
        <f t="shared" si="22"/>
        <v>2.6226513800053242E-6</v>
      </c>
      <c r="T116">
        <f t="shared" si="23"/>
        <v>-1.396823861737842E-2</v>
      </c>
    </row>
    <row r="117" spans="18:20">
      <c r="R117">
        <f t="shared" si="24"/>
        <v>4.9999999999999991</v>
      </c>
      <c r="S117" s="2">
        <f t="shared" si="22"/>
        <v>1.8863894065695697E-6</v>
      </c>
      <c r="T117">
        <f t="shared" si="23"/>
        <v>-1.2519332523203695E-2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Old Dominion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Kuhn</dc:creator>
  <cp:lastModifiedBy>Sebastian Kuhn</cp:lastModifiedBy>
  <dcterms:created xsi:type="dcterms:W3CDTF">2011-10-11T19:48:55Z</dcterms:created>
  <dcterms:modified xsi:type="dcterms:W3CDTF">2012-10-11T22:07:34Z</dcterms:modified>
</cp:coreProperties>
</file>